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D.1.1 - Architekt..." sheetId="2" r:id="rId2"/>
    <sheet name="SO 01 - D.1.4 - Zdravotně..." sheetId="3" r:id="rId3"/>
    <sheet name="SO 01 - D.1.5 - Vytápění" sheetId="4" r:id="rId4"/>
    <sheet name="SO 01 - D.1.6 - Elektroin..." sheetId="5" r:id="rId5"/>
    <sheet name="SO 01 - D.1.7 - Elektrick..." sheetId="6" r:id="rId6"/>
    <sheet name="SO 01 - D.1.8 - Vzduchote..." sheetId="7" r:id="rId7"/>
    <sheet name="SO 01 - Vedlejší a ostatn..." sheetId="8" r:id="rId8"/>
    <sheet name="Pokyny pro vyplnění" sheetId="9" r:id="rId9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01 - D.1.1 - Architekt...'!$C$102:$K$540</definedName>
    <definedName name="_xlnm.Print_Area" localSheetId="1">'SO 01 - D.1.1 - Architekt...'!$C$4:$J$41,'SO 01 - D.1.1 - Architekt...'!$C$47:$J$82,'SO 01 - D.1.1 - Architekt...'!$C$88:$K$540</definedName>
    <definedName name="_xlnm.Print_Titles" localSheetId="1">'SO 01 - D.1.1 - Architekt...'!$102:$102</definedName>
    <definedName name="_xlnm._FilterDatabase" localSheetId="2" hidden="1">'SO 01 - D.1.4 - Zdravotně...'!$C$97:$K$336</definedName>
    <definedName name="_xlnm.Print_Area" localSheetId="2">'SO 01 - D.1.4 - Zdravotně...'!$C$4:$J$41,'SO 01 - D.1.4 - Zdravotně...'!$C$47:$J$77,'SO 01 - D.1.4 - Zdravotně...'!$C$83:$K$336</definedName>
    <definedName name="_xlnm.Print_Titles" localSheetId="2">'SO 01 - D.1.4 - Zdravotně...'!$97:$97</definedName>
    <definedName name="_xlnm._FilterDatabase" localSheetId="3" hidden="1">'SO 01 - D.1.5 - Vytápění'!$C$97:$K$281</definedName>
    <definedName name="_xlnm.Print_Area" localSheetId="3">'SO 01 - D.1.5 - Vytápění'!$C$4:$J$41,'SO 01 - D.1.5 - Vytápění'!$C$47:$J$77,'SO 01 - D.1.5 - Vytápění'!$C$83:$K$281</definedName>
    <definedName name="_xlnm.Print_Titles" localSheetId="3">'SO 01 - D.1.5 - Vytápění'!$97:$97</definedName>
    <definedName name="_xlnm._FilterDatabase" localSheetId="4" hidden="1">'SO 01 - D.1.6 - Elektroin...'!$C$89:$K$172</definedName>
    <definedName name="_xlnm.Print_Area" localSheetId="4">'SO 01 - D.1.6 - Elektroin...'!$C$4:$J$41,'SO 01 - D.1.6 - Elektroin...'!$C$47:$J$69,'SO 01 - D.1.6 - Elektroin...'!$C$75:$K$172</definedName>
    <definedName name="_xlnm.Print_Titles" localSheetId="4">'SO 01 - D.1.6 - Elektroin...'!$89:$89</definedName>
    <definedName name="_xlnm._FilterDatabase" localSheetId="5" hidden="1">'SO 01 - D.1.7 - Elektrick...'!$C$90:$K$131</definedName>
    <definedName name="_xlnm.Print_Area" localSheetId="5">'SO 01 - D.1.7 - Elektrick...'!$C$4:$J$41,'SO 01 - D.1.7 - Elektrick...'!$C$47:$J$70,'SO 01 - D.1.7 - Elektrick...'!$C$76:$K$131</definedName>
    <definedName name="_xlnm.Print_Titles" localSheetId="5">'SO 01 - D.1.7 - Elektrick...'!$90:$90</definedName>
    <definedName name="_xlnm._FilterDatabase" localSheetId="6" hidden="1">'SO 01 - D.1.8 - Vzduchote...'!$C$86:$K$232</definedName>
    <definedName name="_xlnm.Print_Area" localSheetId="6">'SO 01 - D.1.8 - Vzduchote...'!$C$4:$J$41,'SO 01 - D.1.8 - Vzduchote...'!$C$47:$J$66,'SO 01 - D.1.8 - Vzduchote...'!$C$72:$K$232</definedName>
    <definedName name="_xlnm.Print_Titles" localSheetId="6">'SO 01 - D.1.8 - Vzduchote...'!$86:$86</definedName>
    <definedName name="_xlnm._FilterDatabase" localSheetId="7" hidden="1">'SO 01 - Vedlejší a ostatn...'!$C$91:$K$113</definedName>
    <definedName name="_xlnm.Print_Area" localSheetId="7">'SO 01 - Vedlejší a ostatn...'!$C$4:$J$41,'SO 01 - Vedlejší a ostatn...'!$C$47:$J$71,'SO 01 - Vedlejší a ostatn...'!$C$77:$K$113</definedName>
    <definedName name="_xlnm.Print_Titles" localSheetId="7">'SO 01 - Vedlejší a ostatn...'!$91:$91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9"/>
  <c r="J38"/>
  <c i="1" r="AY62"/>
  <c i="8" r="J37"/>
  <c i="1" r="AX62"/>
  <c i="8" r="BI112"/>
  <c r="BH112"/>
  <c r="BG112"/>
  <c r="BF112"/>
  <c r="T112"/>
  <c r="T111"/>
  <c r="R112"/>
  <c r="R111"/>
  <c r="P112"/>
  <c r="P111"/>
  <c r="BI109"/>
  <c r="BH109"/>
  <c r="BG109"/>
  <c r="BF109"/>
  <c r="T109"/>
  <c r="T108"/>
  <c r="R109"/>
  <c r="R108"/>
  <c r="P109"/>
  <c r="P108"/>
  <c r="BI106"/>
  <c r="BH106"/>
  <c r="BG106"/>
  <c r="BF106"/>
  <c r="T106"/>
  <c r="T105"/>
  <c r="R106"/>
  <c r="R105"/>
  <c r="P106"/>
  <c r="P105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T94"/>
  <c r="R95"/>
  <c r="R94"/>
  <c r="P95"/>
  <c r="P94"/>
  <c r="J89"/>
  <c r="J88"/>
  <c r="F88"/>
  <c r="F86"/>
  <c r="E84"/>
  <c r="J59"/>
  <c r="J58"/>
  <c r="F58"/>
  <c r="F56"/>
  <c r="E54"/>
  <c r="J20"/>
  <c r="E20"/>
  <c r="F59"/>
  <c r="J19"/>
  <c r="J14"/>
  <c r="J86"/>
  <c r="E7"/>
  <c r="E50"/>
  <c i="7" r="J39"/>
  <c r="J38"/>
  <c i="1" r="AY61"/>
  <c i="7" r="J37"/>
  <c i="1" r="AX61"/>
  <c i="7"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56"/>
  <c r="E7"/>
  <c r="E50"/>
  <c i="6" r="J39"/>
  <c r="J38"/>
  <c i="1" r="AY60"/>
  <c i="6" r="J37"/>
  <c i="1" r="AX60"/>
  <c i="6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5" r="J39"/>
  <c r="J38"/>
  <c i="1" r="AY59"/>
  <c i="5" r="J37"/>
  <c i="1" r="AX59"/>
  <c i="5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J87"/>
  <c r="J86"/>
  <c r="F86"/>
  <c r="F84"/>
  <c r="E82"/>
  <c r="J59"/>
  <c r="J58"/>
  <c r="F58"/>
  <c r="F56"/>
  <c r="E54"/>
  <c r="J20"/>
  <c r="E20"/>
  <c r="F87"/>
  <c r="J19"/>
  <c r="J14"/>
  <c r="J56"/>
  <c r="E7"/>
  <c r="E78"/>
  <c i="4" r="J39"/>
  <c r="J38"/>
  <c i="1" r="AY58"/>
  <c i="4" r="J37"/>
  <c i="1" r="AX58"/>
  <c i="4"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T105"/>
  <c r="R106"/>
  <c r="R105"/>
  <c r="P106"/>
  <c r="P105"/>
  <c r="BI101"/>
  <c r="BH101"/>
  <c r="BG101"/>
  <c r="BF101"/>
  <c r="T101"/>
  <c r="T100"/>
  <c r="R101"/>
  <c r="R100"/>
  <c r="P101"/>
  <c r="P100"/>
  <c r="J95"/>
  <c r="J94"/>
  <c r="F94"/>
  <c r="F92"/>
  <c r="E90"/>
  <c r="J59"/>
  <c r="J58"/>
  <c r="F58"/>
  <c r="F56"/>
  <c r="E54"/>
  <c r="J20"/>
  <c r="E20"/>
  <c r="F95"/>
  <c r="J19"/>
  <c r="J14"/>
  <c r="J56"/>
  <c r="E7"/>
  <c r="E50"/>
  <c i="3" r="J39"/>
  <c r="J38"/>
  <c i="1" r="AY57"/>
  <c i="3" r="J37"/>
  <c i="1" r="AX57"/>
  <c i="3" r="BI333"/>
  <c r="BH333"/>
  <c r="BG333"/>
  <c r="BF333"/>
  <c r="T333"/>
  <c r="T332"/>
  <c r="R333"/>
  <c r="R332"/>
  <c r="P333"/>
  <c r="P332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T100"/>
  <c r="R101"/>
  <c r="R100"/>
  <c r="P101"/>
  <c r="P100"/>
  <c r="J95"/>
  <c r="J94"/>
  <c r="F94"/>
  <c r="F92"/>
  <c r="E90"/>
  <c r="J59"/>
  <c r="J58"/>
  <c r="F58"/>
  <c r="F56"/>
  <c r="E54"/>
  <c r="J20"/>
  <c r="E20"/>
  <c r="F59"/>
  <c r="J19"/>
  <c r="J14"/>
  <c r="J92"/>
  <c r="E7"/>
  <c r="E86"/>
  <c i="2" r="J39"/>
  <c r="J38"/>
  <c i="1" r="AY56"/>
  <c i="2" r="J37"/>
  <c i="1" r="AX56"/>
  <c i="2" r="BI537"/>
  <c r="BH537"/>
  <c r="BG537"/>
  <c r="BF537"/>
  <c r="T537"/>
  <c r="T536"/>
  <c r="R537"/>
  <c r="R536"/>
  <c r="P537"/>
  <c r="P536"/>
  <c r="BI533"/>
  <c r="BH533"/>
  <c r="BG533"/>
  <c r="BF533"/>
  <c r="T533"/>
  <c r="T532"/>
  <c r="R533"/>
  <c r="R532"/>
  <c r="P533"/>
  <c r="P532"/>
  <c r="BI528"/>
  <c r="BH528"/>
  <c r="BG528"/>
  <c r="BF528"/>
  <c r="T528"/>
  <c r="R528"/>
  <c r="P528"/>
  <c r="BI524"/>
  <c r="BH524"/>
  <c r="BG524"/>
  <c r="BF524"/>
  <c r="T524"/>
  <c r="R524"/>
  <c r="P524"/>
  <c r="BI521"/>
  <c r="BH521"/>
  <c r="BG521"/>
  <c r="BF521"/>
  <c r="T521"/>
  <c r="R521"/>
  <c r="P521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2"/>
  <c r="BH482"/>
  <c r="BG482"/>
  <c r="BF482"/>
  <c r="T482"/>
  <c r="R482"/>
  <c r="P482"/>
  <c r="BI479"/>
  <c r="BH479"/>
  <c r="BG479"/>
  <c r="BF479"/>
  <c r="T479"/>
  <c r="R479"/>
  <c r="P479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7"/>
  <c r="BH447"/>
  <c r="BG447"/>
  <c r="BF447"/>
  <c r="T447"/>
  <c r="R447"/>
  <c r="P447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1"/>
  <c r="BH421"/>
  <c r="BG421"/>
  <c r="BF421"/>
  <c r="T421"/>
  <c r="R421"/>
  <c r="P421"/>
  <c r="BI419"/>
  <c r="BH419"/>
  <c r="BG419"/>
  <c r="BF419"/>
  <c r="T419"/>
  <c r="R419"/>
  <c r="P419"/>
  <c r="BI412"/>
  <c r="BH412"/>
  <c r="BG412"/>
  <c r="BF412"/>
  <c r="T412"/>
  <c r="R412"/>
  <c r="P412"/>
  <c r="BI408"/>
  <c r="BH408"/>
  <c r="BG408"/>
  <c r="BF408"/>
  <c r="T408"/>
  <c r="R408"/>
  <c r="P408"/>
  <c r="BI402"/>
  <c r="BH402"/>
  <c r="BG402"/>
  <c r="BF402"/>
  <c r="T402"/>
  <c r="R402"/>
  <c r="P402"/>
  <c r="BI396"/>
  <c r="BH396"/>
  <c r="BG396"/>
  <c r="BF396"/>
  <c r="T396"/>
  <c r="R396"/>
  <c r="P396"/>
  <c r="BI392"/>
  <c r="BH392"/>
  <c r="BG392"/>
  <c r="BF392"/>
  <c r="T392"/>
  <c r="R392"/>
  <c r="P392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1"/>
  <c r="BH311"/>
  <c r="BG311"/>
  <c r="BF311"/>
  <c r="T311"/>
  <c r="R311"/>
  <c r="P311"/>
  <c r="BI307"/>
  <c r="BH307"/>
  <c r="BG307"/>
  <c r="BF307"/>
  <c r="T307"/>
  <c r="R307"/>
  <c r="P307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T251"/>
  <c r="R252"/>
  <c r="R251"/>
  <c r="P252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0"/>
  <c r="BH220"/>
  <c r="BG220"/>
  <c r="BF220"/>
  <c r="T220"/>
  <c r="R220"/>
  <c r="P220"/>
  <c r="BI213"/>
  <c r="BH213"/>
  <c r="BG213"/>
  <c r="BF213"/>
  <c r="T213"/>
  <c r="R213"/>
  <c r="P213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J100"/>
  <c r="J99"/>
  <c r="F99"/>
  <c r="F97"/>
  <c r="E95"/>
  <c r="J59"/>
  <c r="J58"/>
  <c r="F58"/>
  <c r="F56"/>
  <c r="E54"/>
  <c r="J20"/>
  <c r="E20"/>
  <c r="F59"/>
  <c r="J19"/>
  <c r="J14"/>
  <c r="J56"/>
  <c r="E7"/>
  <c r="E91"/>
  <c i="1" r="L50"/>
  <c r="AM50"/>
  <c r="AM49"/>
  <c r="L49"/>
  <c r="AM47"/>
  <c r="L47"/>
  <c r="L45"/>
  <c r="L44"/>
  <c i="2" r="BK220"/>
  <c r="BK402"/>
  <c i="3" r="J171"/>
  <c i="2" r="BK380"/>
  <c i="4" r="BK145"/>
  <c i="5" r="BK106"/>
  <c r="BK127"/>
  <c i="6" r="J122"/>
  <c i="7" r="J153"/>
  <c i="8" r="J98"/>
  <c i="3" r="J261"/>
  <c i="4" r="J192"/>
  <c i="5" r="J117"/>
  <c i="2" r="BK408"/>
  <c r="BK226"/>
  <c r="J234"/>
  <c i="3" r="BK254"/>
  <c i="4" r="J253"/>
  <c i="5" r="J162"/>
  <c i="2" r="J148"/>
  <c r="J503"/>
  <c r="J279"/>
  <c i="4" r="BK250"/>
  <c r="J167"/>
  <c i="5" r="J155"/>
  <c i="7" r="BK102"/>
  <c i="2" r="J321"/>
  <c r="BK207"/>
  <c i="4" r="J163"/>
  <c r="BK204"/>
  <c i="5" r="BK93"/>
  <c i="7" r="J200"/>
  <c r="J125"/>
  <c i="2" r="J272"/>
  <c i="3" r="BK175"/>
  <c r="J191"/>
  <c i="4" r="BK216"/>
  <c i="6" r="J119"/>
  <c i="7" r="J162"/>
  <c i="2" r="BK199"/>
  <c i="3" r="J212"/>
  <c i="4" r="BK192"/>
  <c i="2" r="BK378"/>
  <c r="J337"/>
  <c i="3" r="BK209"/>
  <c i="4" r="BK278"/>
  <c i="6" r="BK100"/>
  <c i="7" r="J110"/>
  <c i="8" r="BK100"/>
  <c r="J109"/>
  <c i="2" r="J375"/>
  <c r="J528"/>
  <c i="3" r="J138"/>
  <c i="4" r="J237"/>
  <c i="5" r="J128"/>
  <c i="2" r="BK482"/>
  <c r="J499"/>
  <c i="3" r="J158"/>
  <c i="4" r="BK253"/>
  <c i="5" r="BK144"/>
  <c r="BK150"/>
  <c r="BK172"/>
  <c i="6" r="J130"/>
  <c i="7" r="BK211"/>
  <c r="J129"/>
  <c i="2" r="J378"/>
  <c r="BK179"/>
  <c r="BK287"/>
  <c i="4" r="BK240"/>
  <c i="5" r="BK112"/>
  <c r="BK143"/>
  <c i="6" r="BK120"/>
  <c i="7" r="BK159"/>
  <c i="2" r="BK466"/>
  <c r="J358"/>
  <c r="J473"/>
  <c r="BK362"/>
  <c i="3" r="J254"/>
  <c r="BK224"/>
  <c r="J110"/>
  <c i="5" r="BK156"/>
  <c i="6" r="J95"/>
  <c i="7" r="BK191"/>
  <c i="2" r="J408"/>
  <c r="J242"/>
  <c r="J118"/>
  <c i="3" r="J220"/>
  <c i="4" r="J225"/>
  <c r="J233"/>
  <c r="J250"/>
  <c i="5" r="BK101"/>
  <c r="J118"/>
  <c i="6" r="BK97"/>
  <c i="7" r="BK165"/>
  <c i="2" r="J486"/>
  <c r="J324"/>
  <c r="BK447"/>
  <c r="BK291"/>
  <c i="3" r="BK296"/>
  <c r="BK154"/>
  <c i="5" r="J168"/>
  <c r="J169"/>
  <c r="BK114"/>
  <c i="6" r="J107"/>
  <c i="7" r="J229"/>
  <c i="8" r="J95"/>
  <c i="2" r="J355"/>
  <c r="BK412"/>
  <c r="J114"/>
  <c i="3" r="BK252"/>
  <c r="J284"/>
  <c i="4" r="J229"/>
  <c i="6" r="J125"/>
  <c i="7" r="J214"/>
  <c r="BK162"/>
  <c r="BK118"/>
  <c i="2" r="J295"/>
  <c i="3" r="J276"/>
  <c i="4" r="J150"/>
  <c r="J106"/>
  <c i="2" r="BK123"/>
  <c r="J344"/>
  <c r="BK195"/>
  <c i="3" r="J106"/>
  <c i="4" r="BK181"/>
  <c r="BK268"/>
  <c i="5" r="J95"/>
  <c r="BK165"/>
  <c i="6" r="BK111"/>
  <c i="7" r="BK208"/>
  <c r="J106"/>
  <c i="5" r="BK148"/>
  <c r="BK123"/>
  <c i="6" r="BK123"/>
  <c i="7" r="J132"/>
  <c i="2" r="J387"/>
  <c r="BK333"/>
  <c i="3" r="BK143"/>
  <c r="BK324"/>
  <c i="4" r="J152"/>
  <c i="5" r="J167"/>
  <c r="BK115"/>
  <c r="J106"/>
  <c i="6" r="BK102"/>
  <c i="7" r="BK184"/>
  <c i="2" r="J380"/>
  <c r="BK387"/>
  <c i="3" r="J203"/>
  <c i="4" r="BK248"/>
  <c i="5" r="BK159"/>
  <c i="2" r="J507"/>
  <c r="J195"/>
  <c i="3" r="BK110"/>
  <c r="BK328"/>
  <c i="4" r="J261"/>
  <c i="5" r="BK92"/>
  <c i="6" r="BK121"/>
  <c i="2" r="J469"/>
  <c r="BK490"/>
  <c r="BK327"/>
  <c i="3" r="BK140"/>
  <c r="J224"/>
  <c i="4" r="J147"/>
  <c i="5" r="BK111"/>
  <c r="BK121"/>
  <c i="6" r="BK94"/>
  <c i="7" r="BK90"/>
  <c i="2" r="BK242"/>
  <c r="J428"/>
  <c i="3" r="BK272"/>
  <c i="4" r="BK111"/>
  <c i="5" r="J129"/>
  <c r="J121"/>
  <c i="6" r="BK113"/>
  <c i="7" r="BK231"/>
  <c i="2" r="J436"/>
  <c r="BK473"/>
  <c r="J172"/>
  <c i="3" r="BK167"/>
  <c i="4" r="BK275"/>
  <c i="5" r="BK98"/>
  <c i="7" r="J191"/>
  <c r="J220"/>
  <c i="8" r="BK98"/>
  <c i="3" r="J199"/>
  <c i="4" r="J159"/>
  <c i="2" r="J366"/>
  <c r="BK494"/>
  <c i="3" r="J150"/>
  <c r="BK131"/>
  <c i="4" r="BK140"/>
  <c i="5" r="BK133"/>
  <c r="BK99"/>
  <c r="J157"/>
  <c i="6" r="BK130"/>
  <c i="7" r="J118"/>
  <c i="5" r="BK157"/>
  <c r="J114"/>
  <c i="6" r="J123"/>
  <c i="2" r="BK299"/>
  <c r="BK503"/>
  <c r="BK432"/>
  <c i="3" r="BK312"/>
  <c i="4" r="J111"/>
  <c r="J278"/>
  <c i="5" r="J153"/>
  <c i="6" r="J127"/>
  <c i="7" r="J211"/>
  <c i="3" r="BK119"/>
  <c i="5" r="BK122"/>
  <c r="J103"/>
  <c r="J92"/>
  <c i="6" r="BK110"/>
  <c i="2" r="J269"/>
  <c r="J260"/>
  <c r="J424"/>
  <c r="J511"/>
  <c i="3" r="J209"/>
  <c r="BK220"/>
  <c i="4" r="BK159"/>
  <c i="5" r="J152"/>
  <c r="BK171"/>
  <c i="7" r="J156"/>
  <c i="2" r="BK455"/>
  <c r="J152"/>
  <c r="BK375"/>
  <c i="3" r="J265"/>
  <c r="BK268"/>
  <c i="4" r="J248"/>
  <c r="BK163"/>
  <c i="5" r="J101"/>
  <c r="BK110"/>
  <c r="BK105"/>
  <c i="6" r="J93"/>
  <c i="7" r="J226"/>
  <c i="2" r="J368"/>
  <c r="BK424"/>
  <c r="J383"/>
  <c r="J134"/>
  <c i="3" r="BK195"/>
  <c r="J119"/>
  <c i="4" r="J275"/>
  <c r="J140"/>
  <c i="5" r="J105"/>
  <c r="BK151"/>
  <c i="7" r="J195"/>
  <c i="8" r="J100"/>
  <c i="2" r="BK134"/>
  <c r="BK265"/>
  <c r="J482"/>
  <c r="J459"/>
  <c i="3" r="J123"/>
  <c r="J252"/>
  <c i="4" r="J136"/>
  <c i="5" r="BK152"/>
  <c i="6" r="BK106"/>
  <c i="7" r="BK172"/>
  <c r="BK176"/>
  <c i="2" r="BK156"/>
  <c i="3" r="J268"/>
  <c i="4" r="BK196"/>
  <c i="2" r="J371"/>
  <c r="J447"/>
  <c r="BK230"/>
  <c r="J466"/>
  <c i="3" r="J288"/>
  <c r="BK276"/>
  <c r="J187"/>
  <c i="4" r="BK147"/>
  <c r="J196"/>
  <c r="J218"/>
  <c i="5" r="BK136"/>
  <c r="J107"/>
  <c i="6" r="J111"/>
  <c i="7" r="BK188"/>
  <c i="5" r="BK134"/>
  <c r="J163"/>
  <c r="J109"/>
  <c i="7" r="BK96"/>
  <c i="2" r="J140"/>
  <c r="BK160"/>
  <c r="BK144"/>
  <c i="1" r="AS55"/>
  <c i="5" r="BK125"/>
  <c i="6" r="BK107"/>
  <c i="7" r="J144"/>
  <c i="4" r="BK272"/>
  <c i="6" r="BK131"/>
  <c i="7" r="BK200"/>
  <c i="3" r="BK232"/>
  <c i="5" r="J165"/>
  <c i="2" r="BK499"/>
  <c r="BK127"/>
  <c i="4" r="BK175"/>
  <c r="J221"/>
  <c i="2" r="J537"/>
  <c i="4" r="J181"/>
  <c i="5" r="J166"/>
  <c i="7" r="BK121"/>
  <c i="2" r="BK244"/>
  <c r="J203"/>
  <c i="3" r="J240"/>
  <c i="5" r="BK147"/>
  <c i="7" r="J180"/>
  <c i="2" r="BK272"/>
  <c i="3" r="J333"/>
  <c i="5" r="J158"/>
  <c i="2" r="J207"/>
  <c i="3" r="BK236"/>
  <c i="4" r="BK200"/>
  <c i="3" r="BK228"/>
  <c r="J216"/>
  <c i="4" r="BK233"/>
  <c i="5" r="BK119"/>
  <c i="7" r="BK195"/>
  <c r="BK229"/>
  <c i="2" r="J244"/>
  <c i="4" r="BK132"/>
  <c r="J184"/>
  <c i="6" r="BK95"/>
  <c i="2" r="J252"/>
  <c i="3" r="J207"/>
  <c r="J143"/>
  <c i="5" r="J122"/>
  <c r="J139"/>
  <c r="BK117"/>
  <c i="6" r="BK105"/>
  <c i="7" r="J121"/>
  <c i="2" r="J463"/>
  <c r="J156"/>
  <c i="3" r="BK244"/>
  <c i="5" r="BK142"/>
  <c r="BK116"/>
  <c r="BK118"/>
  <c i="6" r="BK99"/>
  <c i="7" r="J90"/>
  <c i="2" r="J490"/>
  <c r="BK451"/>
  <c i="3" r="J257"/>
  <c r="J140"/>
  <c i="4" r="J280"/>
  <c i="5" r="J138"/>
  <c i="6" r="BK125"/>
  <c i="2" r="BK148"/>
  <c r="J348"/>
  <c r="J123"/>
  <c i="3" r="BK158"/>
  <c i="4" r="J101"/>
  <c r="J268"/>
  <c i="5" r="BK129"/>
  <c i="6" r="J96"/>
  <c i="7" r="BK99"/>
  <c r="BK214"/>
  <c i="2" r="J440"/>
  <c r="J341"/>
  <c i="3" r="BK321"/>
  <c r="J163"/>
  <c i="4" r="BK280"/>
  <c r="J208"/>
  <c i="5" r="J147"/>
  <c r="BK161"/>
  <c i="6" r="J103"/>
  <c i="7" r="J102"/>
  <c i="8" r="BK103"/>
  <c i="2" r="J455"/>
  <c r="BK168"/>
  <c r="BK383"/>
  <c r="BK114"/>
  <c i="3" r="BK150"/>
  <c i="4" r="J265"/>
  <c i="5" r="BK104"/>
  <c i="7" r="BK132"/>
  <c i="8" r="J112"/>
  <c i="2" r="BK396"/>
  <c i="3" r="BK288"/>
  <c i="4" r="BK101"/>
  <c i="2" r="J311"/>
  <c r="BK537"/>
  <c r="J110"/>
  <c i="3" r="J183"/>
  <c i="4" r="BK152"/>
  <c r="J179"/>
  <c i="5" r="J149"/>
  <c r="J112"/>
  <c r="BK162"/>
  <c i="6" r="J121"/>
  <c i="7" r="J114"/>
  <c i="4" r="BK167"/>
  <c i="5" r="BK95"/>
  <c r="J171"/>
  <c i="6" r="J129"/>
  <c i="2" r="BK421"/>
  <c r="J256"/>
  <c i="3" r="J244"/>
  <c r="BK183"/>
  <c i="4" r="BK179"/>
  <c r="J200"/>
  <c i="5" r="BK130"/>
  <c r="J156"/>
  <c i="7" r="BK114"/>
  <c i="2" r="BK428"/>
  <c r="BK521"/>
  <c i="3" r="J272"/>
  <c r="BK261"/>
  <c i="4" r="BK237"/>
  <c i="5" r="J116"/>
  <c r="J96"/>
  <c i="6" r="BK122"/>
  <c i="7" r="J184"/>
  <c r="BK93"/>
  <c i="2" r="J299"/>
  <c r="BK469"/>
  <c i="3" r="J248"/>
  <c i="5" r="J146"/>
  <c r="J115"/>
  <c r="BK128"/>
  <c i="6" r="BK103"/>
  <c i="2" r="BK358"/>
  <c r="BK524"/>
  <c r="J213"/>
  <c i="3" r="J167"/>
  <c r="BK179"/>
  <c i="4" r="J119"/>
  <c r="J132"/>
  <c i="5" r="BK154"/>
  <c i="6" r="J112"/>
  <c i="7" r="J208"/>
  <c i="2" r="BK295"/>
  <c r="J524"/>
  <c r="J183"/>
  <c i="3" r="J179"/>
  <c r="BK304"/>
  <c r="J308"/>
  <c i="4" r="J212"/>
  <c i="5" r="J130"/>
  <c r="J110"/>
  <c r="J133"/>
  <c i="6" r="J99"/>
  <c i="7" r="BK136"/>
  <c r="J159"/>
  <c i="2" r="BK330"/>
  <c r="J396"/>
  <c r="BK279"/>
  <c i="3" r="BK199"/>
  <c r="BK265"/>
  <c i="4" r="BK119"/>
  <c i="5" r="BK113"/>
  <c r="BK145"/>
  <c r="J154"/>
  <c i="6" r="J113"/>
  <c i="7" r="J176"/>
  <c i="2" r="J412"/>
  <c r="BK436"/>
  <c r="BK519"/>
  <c r="J330"/>
  <c i="3" r="J300"/>
  <c r="BK292"/>
  <c i="4" r="J257"/>
  <c i="5" r="BK96"/>
  <c i="6" r="BK115"/>
  <c i="7" r="J231"/>
  <c r="J136"/>
  <c r="J223"/>
  <c i="2" r="J479"/>
  <c i="3" r="BK308"/>
  <c i="4" r="BK136"/>
  <c i="2" r="BK486"/>
  <c r="BK351"/>
  <c r="J421"/>
  <c r="J283"/>
  <c i="3" r="J146"/>
  <c r="J321"/>
  <c i="4" r="J204"/>
  <c r="BK128"/>
  <c i="5" r="BK107"/>
  <c r="BK131"/>
  <c r="J104"/>
  <c i="6" r="J104"/>
  <c i="7" r="BK226"/>
  <c i="5" r="J137"/>
  <c r="J170"/>
  <c i="6" r="J120"/>
  <c i="8" r="J106"/>
  <c i="2" r="J402"/>
  <c r="BK203"/>
  <c r="BK283"/>
  <c i="3" r="BK187"/>
  <c r="J328"/>
  <c i="4" r="J216"/>
  <c r="BK188"/>
  <c i="5" r="BK139"/>
  <c r="J127"/>
  <c i="6" r="BK127"/>
  <c i="8" r="BK95"/>
  <c i="2" r="BK172"/>
  <c r="J144"/>
  <c i="3" r="J280"/>
  <c i="4" r="BK218"/>
  <c i="5" r="J124"/>
  <c r="J99"/>
  <c r="J125"/>
  <c i="6" r="BK114"/>
  <c i="7" r="BK153"/>
  <c r="BK180"/>
  <c i="2" r="BK269"/>
  <c r="J275"/>
  <c r="BK368"/>
  <c i="3" r="J114"/>
  <c i="5" r="BK137"/>
  <c r="J161"/>
  <c i="6" r="J124"/>
  <c i="7" r="J165"/>
  <c i="2" r="BK249"/>
  <c r="J249"/>
  <c r="BK140"/>
  <c i="3" r="BK127"/>
  <c r="J296"/>
  <c i="4" r="J244"/>
  <c i="5" r="J123"/>
  <c r="J98"/>
  <c i="6" r="J131"/>
  <c i="2" r="BK371"/>
  <c r="BK419"/>
  <c r="J519"/>
  <c i="3" r="BK284"/>
  <c r="BK138"/>
  <c i="4" r="BK150"/>
  <c i="5" r="BK153"/>
  <c r="J148"/>
  <c r="J142"/>
  <c i="6" r="J98"/>
  <c i="7" r="BK147"/>
  <c i="8" r="J103"/>
  <c i="2" r="BK324"/>
  <c r="BK515"/>
  <c r="J494"/>
  <c i="3" r="J316"/>
  <c r="J324"/>
  <c i="4" r="BK229"/>
  <c i="5" r="BK141"/>
  <c r="BK120"/>
  <c i="6" r="J115"/>
  <c i="7" r="BK129"/>
  <c r="J140"/>
  <c i="2" r="BK118"/>
  <c r="BK479"/>
  <c r="BK533"/>
  <c r="J432"/>
  <c r="J287"/>
  <c i="3" r="BK319"/>
  <c r="BK146"/>
  <c i="5" r="BK102"/>
  <c i="6" r="J94"/>
  <c i="7" r="J188"/>
  <c r="J217"/>
  <c r="BK223"/>
  <c i="2" r="BK344"/>
  <c r="J187"/>
  <c i="3" r="J195"/>
  <c i="4" r="BK225"/>
  <c i="2" r="BK256"/>
  <c r="J106"/>
  <c r="J160"/>
  <c r="BK319"/>
  <c i="3" r="J127"/>
  <c r="J312"/>
  <c i="4" r="BK171"/>
  <c i="5" r="J134"/>
  <c r="J150"/>
  <c i="6" r="J102"/>
  <c i="7" r="BK217"/>
  <c i="8" r="BK106"/>
  <c i="5" r="J111"/>
  <c r="J126"/>
  <c i="6" r="BK96"/>
  <c i="7" r="BK110"/>
  <c i="2" r="BK477"/>
  <c r="BK234"/>
  <c r="BK528"/>
  <c r="BK311"/>
  <c i="3" r="BK300"/>
  <c r="BK203"/>
  <c i="4" r="J115"/>
  <c r="BK257"/>
  <c i="5" r="J136"/>
  <c r="BK140"/>
  <c i="6" r="BK118"/>
  <c i="7" r="BK125"/>
  <c i="2" r="BK341"/>
  <c r="BK252"/>
  <c i="3" r="BK114"/>
  <c r="BK333"/>
  <c i="5" r="BK169"/>
  <c r="J102"/>
  <c r="J172"/>
  <c i="6" r="BK119"/>
  <c i="7" r="J172"/>
  <c i="8" r="BK112"/>
  <c i="2" r="BK348"/>
  <c r="BK152"/>
  <c i="4" r="J272"/>
  <c i="5" r="BK155"/>
  <c r="BK109"/>
  <c i="6" r="J97"/>
  <c i="7" r="BK150"/>
  <c i="2" r="J246"/>
  <c r="J199"/>
  <c r="BK355"/>
  <c r="BK440"/>
  <c i="3" r="BK280"/>
  <c r="J232"/>
  <c i="4" r="J188"/>
  <c r="J145"/>
  <c i="5" r="BK138"/>
  <c i="6" r="J105"/>
  <c i="2" r="J307"/>
  <c r="J392"/>
  <c r="BK260"/>
  <c r="BK337"/>
  <c i="3" r="BK207"/>
  <c r="J236"/>
  <c i="4" r="BK221"/>
  <c r="BK123"/>
  <c i="5" r="J140"/>
  <c r="J135"/>
  <c i="6" r="BK98"/>
  <c i="7" r="BK220"/>
  <c i="2" r="BK459"/>
  <c r="BK164"/>
  <c r="BK246"/>
  <c i="3" r="BK212"/>
  <c r="BK106"/>
  <c i="4" r="BK244"/>
  <c r="BK265"/>
  <c i="5" r="BK126"/>
  <c r="BK170"/>
  <c i="6" r="J116"/>
  <c i="7" r="BK205"/>
  <c i="8" r="BK109"/>
  <c i="2" r="J362"/>
  <c r="BK110"/>
  <c r="J515"/>
  <c r="BK392"/>
  <c i="3" r="J292"/>
  <c r="BK216"/>
  <c i="5" r="J108"/>
  <c r="J120"/>
  <c i="6" r="J110"/>
  <c i="7" r="BK156"/>
  <c r="BK106"/>
  <c i="2" r="BK187"/>
  <c i="3" r="J319"/>
  <c r="BK136"/>
  <c i="4" r="BK261"/>
  <c i="2" r="BK463"/>
  <c r="BK511"/>
  <c r="J333"/>
  <c i="3" r="J228"/>
  <c r="J175"/>
  <c i="4" r="J128"/>
  <c r="BK208"/>
  <c i="5" r="BK135"/>
  <c r="J141"/>
  <c r="BK149"/>
  <c i="7" r="J168"/>
  <c i="4" r="J240"/>
  <c i="5" r="J131"/>
  <c i="6" r="BK129"/>
  <c i="7" r="J93"/>
  <c i="2" r="J127"/>
  <c r="BK191"/>
  <c r="J164"/>
  <c r="J191"/>
  <c i="3" r="BK248"/>
  <c i="4" r="J155"/>
  <c r="J123"/>
  <c i="5" r="J143"/>
  <c r="J159"/>
  <c r="BK108"/>
  <c i="6" r="BK93"/>
  <c i="2" r="J521"/>
  <c r="J319"/>
  <c i="3" r="BK101"/>
  <c i="4" r="BK106"/>
  <c i="5" r="J145"/>
  <c r="BK100"/>
  <c r="BK168"/>
  <c i="6" r="J118"/>
  <c r="J106"/>
  <c i="3" r="BK123"/>
  <c i="5" r="J144"/>
  <c r="J113"/>
  <c i="6" r="BK124"/>
  <c i="7" r="J205"/>
  <c i="2" r="BK106"/>
  <c r="J327"/>
  <c r="J351"/>
  <c r="J291"/>
  <c i="3" r="J304"/>
  <c r="BK171"/>
  <c i="4" r="J171"/>
  <c i="5" r="BK132"/>
  <c r="BK166"/>
  <c i="2" r="J419"/>
  <c r="BK307"/>
  <c r="J220"/>
  <c r="J168"/>
  <c r="BK213"/>
  <c i="3" r="BK191"/>
  <c r="BK240"/>
  <c i="4" r="BK155"/>
  <c r="J175"/>
  <c i="5" r="J132"/>
  <c r="BK158"/>
  <c i="6" r="J114"/>
  <c r="J100"/>
  <c i="7" r="J150"/>
  <c i="2" r="J179"/>
  <c r="J533"/>
  <c r="J230"/>
  <c r="J477"/>
  <c i="3" r="J154"/>
  <c i="4" r="BK184"/>
  <c i="5" r="BK146"/>
  <c r="BK103"/>
  <c i="6" r="BK112"/>
  <c r="BK104"/>
  <c i="7" r="J96"/>
  <c i="2" r="BK275"/>
  <c r="BK183"/>
  <c r="J226"/>
  <c i="3" r="BK163"/>
  <c r="BK316"/>
  <c i="4" r="BK212"/>
  <c i="5" r="BK167"/>
  <c i="7" r="BK168"/>
  <c r="J99"/>
  <c i="2" r="BK366"/>
  <c i="3" r="J131"/>
  <c r="J136"/>
  <c i="5" r="J151"/>
  <c i="6" r="BK109"/>
  <c i="7" r="J147"/>
  <c i="5" r="BK124"/>
  <c r="J119"/>
  <c i="6" r="BK116"/>
  <c i="7" r="BK140"/>
  <c i="2" r="J265"/>
  <c r="BK321"/>
  <c r="J451"/>
  <c r="BK507"/>
  <c i="3" r="J101"/>
  <c r="BK257"/>
  <c i="4" r="BK115"/>
  <c i="5" r="BK163"/>
  <c r="J100"/>
  <c r="J93"/>
  <c i="6" r="J109"/>
  <c i="7" r="BK144"/>
  <c i="2" l="1" r="P122"/>
  <c r="BK241"/>
  <c r="J241"/>
  <c r="J68"/>
  <c r="R255"/>
  <c r="T278"/>
  <c r="R382"/>
  <c r="P481"/>
  <c i="3" r="P105"/>
  <c r="T135"/>
  <c r="R162"/>
  <c r="T211"/>
  <c r="T323"/>
  <c i="4" r="T110"/>
  <c r="T144"/>
  <c r="R187"/>
  <c r="R252"/>
  <c i="5" r="T91"/>
  <c r="R94"/>
  <c r="P164"/>
  <c i="6" r="P92"/>
  <c r="R101"/>
  <c r="R128"/>
  <c i="2" r="R178"/>
  <c r="P255"/>
  <c r="P278"/>
  <c r="P370"/>
  <c r="R370"/>
  <c r="T370"/>
  <c r="R481"/>
  <c i="3" r="R105"/>
  <c r="BK135"/>
  <c r="J135"/>
  <c r="J68"/>
  <c r="BK149"/>
  <c r="T256"/>
  <c i="4" r="T127"/>
  <c r="R158"/>
  <c r="P220"/>
  <c i="5" r="P91"/>
  <c r="T94"/>
  <c r="T164"/>
  <c i="6" r="T108"/>
  <c i="2" r="P105"/>
  <c r="R105"/>
  <c r="T105"/>
  <c r="R241"/>
  <c r="P268"/>
  <c r="T323"/>
  <c r="P423"/>
  <c r="BK523"/>
  <c r="J523"/>
  <c r="J79"/>
  <c i="3" r="T105"/>
  <c r="T118"/>
  <c r="R149"/>
  <c r="BK256"/>
  <c r="J256"/>
  <c r="J74"/>
  <c r="R323"/>
  <c i="4" r="BK110"/>
  <c r="J110"/>
  <c r="J67"/>
  <c r="BK144"/>
  <c r="J144"/>
  <c r="J69"/>
  <c r="P158"/>
  <c r="T220"/>
  <c i="5" r="R97"/>
  <c r="T160"/>
  <c i="6" r="BK92"/>
  <c r="J92"/>
  <c r="J64"/>
  <c r="T101"/>
  <c r="T128"/>
  <c i="5" r="P97"/>
  <c r="P160"/>
  <c i="6" r="P101"/>
  <c r="T117"/>
  <c i="7" r="T89"/>
  <c r="T88"/>
  <c r="T87"/>
  <c i="2" r="R122"/>
  <c r="R104"/>
  <c r="T241"/>
  <c r="T255"/>
  <c r="R323"/>
  <c r="P382"/>
  <c r="T481"/>
  <c i="3" r="P135"/>
  <c r="R256"/>
  <c i="4" r="R110"/>
  <c r="R144"/>
  <c r="BK187"/>
  <c r="J187"/>
  <c r="J74"/>
  <c r="BK252"/>
  <c r="J252"/>
  <c r="J76"/>
  <c i="5" r="BK94"/>
  <c r="J94"/>
  <c r="J65"/>
  <c r="BK160"/>
  <c r="J160"/>
  <c r="J67"/>
  <c i="6" r="BK101"/>
  <c r="J101"/>
  <c r="J65"/>
  <c r="R117"/>
  <c i="5" r="BK91"/>
  <c r="J91"/>
  <c r="J64"/>
  <c r="P94"/>
  <c r="R164"/>
  <c i="6" r="R108"/>
  <c i="2" r="T178"/>
  <c r="BK268"/>
  <c r="J268"/>
  <c r="J72"/>
  <c r="R278"/>
  <c r="BK382"/>
  <c r="J382"/>
  <c r="J76"/>
  <c r="BK481"/>
  <c r="J481"/>
  <c r="J78"/>
  <c i="3" r="BK118"/>
  <c r="J118"/>
  <c r="J67"/>
  <c r="P149"/>
  <c r="P256"/>
  <c i="7" r="R89"/>
  <c r="R88"/>
  <c r="R87"/>
  <c i="8" r="T97"/>
  <c r="T93"/>
  <c r="T92"/>
  <c i="2" r="P178"/>
  <c r="BK255"/>
  <c r="BK278"/>
  <c r="J278"/>
  <c r="J73"/>
  <c r="BK370"/>
  <c r="J370"/>
  <c r="J75"/>
  <c r="T423"/>
  <c r="T523"/>
  <c i="3" r="BK105"/>
  <c r="J105"/>
  <c r="J66"/>
  <c r="R118"/>
  <c r="BK162"/>
  <c r="J162"/>
  <c r="J72"/>
  <c r="R211"/>
  <c r="P323"/>
  <c i="4" r="P110"/>
  <c r="P144"/>
  <c r="P187"/>
  <c r="T252"/>
  <c i="5" r="T97"/>
  <c r="T90"/>
  <c i="6" r="T92"/>
  <c r="T91"/>
  <c r="BK117"/>
  <c r="J117"/>
  <c r="J67"/>
  <c i="7" r="P89"/>
  <c r="P88"/>
  <c r="P87"/>
  <c i="1" r="AU61"/>
  <c i="8" r="P97"/>
  <c r="P93"/>
  <c r="P92"/>
  <c i="1" r="AU62"/>
  <c i="2" r="BK105"/>
  <c r="BK122"/>
  <c r="J122"/>
  <c r="J66"/>
  <c r="P241"/>
  <c r="R268"/>
  <c r="BK323"/>
  <c r="J323"/>
  <c r="J74"/>
  <c r="R423"/>
  <c r="R523"/>
  <c i="3" r="R135"/>
  <c r="P162"/>
  <c r="BK211"/>
  <c r="J211"/>
  <c r="J73"/>
  <c r="BK323"/>
  <c r="J323"/>
  <c r="J75"/>
  <c i="4" r="R127"/>
  <c r="BK158"/>
  <c r="J158"/>
  <c r="J72"/>
  <c r="T187"/>
  <c r="P252"/>
  <c i="5" r="BK97"/>
  <c r="J97"/>
  <c r="J66"/>
  <c r="R160"/>
  <c i="6" r="R92"/>
  <c r="R91"/>
  <c r="P108"/>
  <c r="P128"/>
  <c i="7" r="BK89"/>
  <c r="BK88"/>
  <c r="BK87"/>
  <c r="J87"/>
  <c r="J63"/>
  <c i="8" r="BK97"/>
  <c r="J97"/>
  <c r="J66"/>
  <c i="2" r="BK178"/>
  <c r="J178"/>
  <c r="J67"/>
  <c r="T268"/>
  <c r="BK423"/>
  <c r="J423"/>
  <c r="J77"/>
  <c i="3" r="T162"/>
  <c i="4" r="P127"/>
  <c r="BK220"/>
  <c r="J220"/>
  <c r="J75"/>
  <c i="5" r="R91"/>
  <c i="6" r="P117"/>
  <c i="2" r="T122"/>
  <c r="T104"/>
  <c r="P323"/>
  <c r="T382"/>
  <c r="P523"/>
  <c i="3" r="P118"/>
  <c r="T149"/>
  <c r="T148"/>
  <c r="P211"/>
  <c i="4" r="BK127"/>
  <c r="J127"/>
  <c r="J68"/>
  <c r="T158"/>
  <c r="T157"/>
  <c r="R220"/>
  <c i="5" r="BK164"/>
  <c r="J164"/>
  <c r="J68"/>
  <c i="6" r="BK108"/>
  <c r="J108"/>
  <c r="J66"/>
  <c r="BK128"/>
  <c r="J128"/>
  <c r="J69"/>
  <c i="8" r="R97"/>
  <c r="R93"/>
  <c r="R92"/>
  <c i="2" r="BK532"/>
  <c r="J532"/>
  <c r="J80"/>
  <c i="6" r="BK126"/>
  <c r="J126"/>
  <c r="J68"/>
  <c i="4" r="BK183"/>
  <c r="J183"/>
  <c r="J73"/>
  <c i="8" r="J56"/>
  <c i="3" r="BK100"/>
  <c r="BK99"/>
  <c r="BK332"/>
  <c r="J332"/>
  <c r="J76"/>
  <c i="4" r="BK105"/>
  <c r="J105"/>
  <c r="J66"/>
  <c i="2" r="BK251"/>
  <c r="J251"/>
  <c r="J69"/>
  <c i="3" r="BK145"/>
  <c r="J145"/>
  <c r="J69"/>
  <c i="8" r="BK94"/>
  <c r="J94"/>
  <c r="J65"/>
  <c r="BK105"/>
  <c r="J105"/>
  <c r="J68"/>
  <c r="BK108"/>
  <c r="J108"/>
  <c r="J69"/>
  <c r="BK111"/>
  <c r="J111"/>
  <c r="J70"/>
  <c i="2" r="BK536"/>
  <c r="J536"/>
  <c r="J81"/>
  <c i="4" r="BK154"/>
  <c r="J154"/>
  <c r="J70"/>
  <c r="BK100"/>
  <c r="BK99"/>
  <c i="8" r="BK102"/>
  <c r="J102"/>
  <c r="J67"/>
  <c i="7" r="J89"/>
  <c r="J65"/>
  <c i="8" r="E80"/>
  <c r="F89"/>
  <c r="BE95"/>
  <c r="BE98"/>
  <c r="BE100"/>
  <c r="BE106"/>
  <c r="BE112"/>
  <c r="BE109"/>
  <c r="BE103"/>
  <c i="7" r="J81"/>
  <c r="BE110"/>
  <c r="BE136"/>
  <c r="BE162"/>
  <c r="BE168"/>
  <c r="BE188"/>
  <c r="BE229"/>
  <c r="BE132"/>
  <c r="BE165"/>
  <c r="BE184"/>
  <c r="BE200"/>
  <c r="BE214"/>
  <c r="BE220"/>
  <c r="BE90"/>
  <c r="BE93"/>
  <c r="BE96"/>
  <c r="BE176"/>
  <c r="BE208"/>
  <c r="BE223"/>
  <c r="BE226"/>
  <c r="BE231"/>
  <c r="E75"/>
  <c r="BE150"/>
  <c r="BE159"/>
  <c r="BE191"/>
  <c r="BE211"/>
  <c r="BE217"/>
  <c r="BE102"/>
  <c r="BE106"/>
  <c r="BE129"/>
  <c r="BE140"/>
  <c r="BE156"/>
  <c r="BE172"/>
  <c r="BE180"/>
  <c r="BE205"/>
  <c r="BE99"/>
  <c r="BE195"/>
  <c r="BE144"/>
  <c r="F59"/>
  <c r="BE118"/>
  <c r="BE121"/>
  <c r="BE147"/>
  <c r="BE153"/>
  <c r="BE125"/>
  <c i="6" r="BK91"/>
  <c r="J91"/>
  <c r="J63"/>
  <c i="7" r="BE114"/>
  <c i="6" r="J56"/>
  <c r="BE113"/>
  <c r="BE124"/>
  <c r="BE125"/>
  <c r="BE98"/>
  <c r="BE116"/>
  <c r="BE118"/>
  <c r="BE120"/>
  <c r="BE95"/>
  <c r="BE96"/>
  <c r="BE111"/>
  <c r="E50"/>
  <c r="BE130"/>
  <c r="BE131"/>
  <c r="BE93"/>
  <c r="BE99"/>
  <c r="BE115"/>
  <c r="BE123"/>
  <c r="BE129"/>
  <c r="BE94"/>
  <c r="BE112"/>
  <c r="BE127"/>
  <c r="BE102"/>
  <c r="BE114"/>
  <c r="BE122"/>
  <c r="F88"/>
  <c r="BE100"/>
  <c r="BE105"/>
  <c r="BE110"/>
  <c r="BE121"/>
  <c i="5" r="BK90"/>
  <c r="J90"/>
  <c r="J63"/>
  <c i="6" r="BE119"/>
  <c r="BE97"/>
  <c r="BE103"/>
  <c r="BE104"/>
  <c r="BE106"/>
  <c r="BE107"/>
  <c r="BE109"/>
  <c i="4" r="J100"/>
  <c r="J65"/>
  <c i="5" r="BE100"/>
  <c r="J84"/>
  <c r="BE92"/>
  <c r="BE103"/>
  <c r="BE107"/>
  <c r="BE110"/>
  <c r="BE113"/>
  <c r="BE131"/>
  <c r="BE137"/>
  <c i="4" r="J99"/>
  <c r="J64"/>
  <c i="5" r="BE129"/>
  <c r="BE134"/>
  <c r="BE139"/>
  <c r="BE143"/>
  <c r="BE158"/>
  <c r="BE169"/>
  <c r="BE172"/>
  <c r="F59"/>
  <c r="BE93"/>
  <c r="BE99"/>
  <c r="BE104"/>
  <c r="BE136"/>
  <c r="BE141"/>
  <c r="BE152"/>
  <c r="BE168"/>
  <c r="BE170"/>
  <c r="BE111"/>
  <c r="BE115"/>
  <c r="BE121"/>
  <c r="BE122"/>
  <c r="BE132"/>
  <c r="BE144"/>
  <c r="BE145"/>
  <c r="BE149"/>
  <c r="BE171"/>
  <c r="BE96"/>
  <c r="BE105"/>
  <c r="BE124"/>
  <c r="BE146"/>
  <c r="BE150"/>
  <c r="BE166"/>
  <c r="BE95"/>
  <c r="BE102"/>
  <c r="BE118"/>
  <c r="BE123"/>
  <c r="BE142"/>
  <c i="4" r="BK157"/>
  <c r="J157"/>
  <c r="J71"/>
  <c i="5" r="E50"/>
  <c r="BE101"/>
  <c r="BE120"/>
  <c r="BE140"/>
  <c r="BE151"/>
  <c r="BE157"/>
  <c r="BE162"/>
  <c r="BE167"/>
  <c r="BE117"/>
  <c r="BE126"/>
  <c r="BE128"/>
  <c r="BE130"/>
  <c r="BE133"/>
  <c r="BE138"/>
  <c r="BE147"/>
  <c r="BE156"/>
  <c r="BE165"/>
  <c r="BE106"/>
  <c r="BE109"/>
  <c r="BE114"/>
  <c r="BE135"/>
  <c r="BE153"/>
  <c r="BE161"/>
  <c r="BE163"/>
  <c r="BE98"/>
  <c r="BE108"/>
  <c r="BE112"/>
  <c r="BE116"/>
  <c r="BE119"/>
  <c r="BE125"/>
  <c r="BE127"/>
  <c r="BE148"/>
  <c r="BE154"/>
  <c r="BE155"/>
  <c r="BE159"/>
  <c i="3" r="J99"/>
  <c r="J64"/>
  <c i="4" r="J92"/>
  <c r="BE225"/>
  <c r="BE257"/>
  <c r="BE261"/>
  <c r="F59"/>
  <c r="BE132"/>
  <c r="BE140"/>
  <c r="BE145"/>
  <c r="BE155"/>
  <c r="BE192"/>
  <c r="BE248"/>
  <c r="BE275"/>
  <c r="BE115"/>
  <c r="BE147"/>
  <c r="BE240"/>
  <c r="BE265"/>
  <c r="BE268"/>
  <c r="BE123"/>
  <c r="BE150"/>
  <c r="BE163"/>
  <c r="BE175"/>
  <c r="BE188"/>
  <c r="BE221"/>
  <c r="BE250"/>
  <c r="BE272"/>
  <c r="BE278"/>
  <c r="BE280"/>
  <c i="3" r="J149"/>
  <c r="J71"/>
  <c i="4" r="BE136"/>
  <c r="BE204"/>
  <c r="BE212"/>
  <c r="BE119"/>
  <c r="BE128"/>
  <c r="BE152"/>
  <c r="BE179"/>
  <c r="BE218"/>
  <c r="BE253"/>
  <c r="BE208"/>
  <c r="BE237"/>
  <c r="BE106"/>
  <c r="BE159"/>
  <c r="BE196"/>
  <c r="BE244"/>
  <c r="E86"/>
  <c r="BE101"/>
  <c r="BE167"/>
  <c r="BE229"/>
  <c r="BE233"/>
  <c r="BE111"/>
  <c r="BE171"/>
  <c r="BE181"/>
  <c r="BE184"/>
  <c r="BE200"/>
  <c r="BE216"/>
  <c i="2" r="J255"/>
  <c r="J71"/>
  <c r="J105"/>
  <c r="J65"/>
  <c i="3" r="BE101"/>
  <c r="BE119"/>
  <c r="BE127"/>
  <c r="BE150"/>
  <c r="BE228"/>
  <c r="BE248"/>
  <c r="BE324"/>
  <c r="BE123"/>
  <c r="BE158"/>
  <c r="BE220"/>
  <c r="BE240"/>
  <c r="BE300"/>
  <c r="BE328"/>
  <c r="BE333"/>
  <c r="BE136"/>
  <c r="BE179"/>
  <c r="BE276"/>
  <c r="BE288"/>
  <c r="BE304"/>
  <c r="BE308"/>
  <c r="BE312"/>
  <c r="BE321"/>
  <c r="E50"/>
  <c r="F95"/>
  <c r="BE110"/>
  <c r="BE167"/>
  <c r="BE236"/>
  <c r="BE252"/>
  <c r="BE254"/>
  <c r="BE257"/>
  <c r="BE296"/>
  <c r="BE140"/>
  <c r="BE146"/>
  <c r="BE175"/>
  <c r="BE207"/>
  <c r="BE224"/>
  <c r="J56"/>
  <c r="BE114"/>
  <c r="BE268"/>
  <c r="BE316"/>
  <c r="BE143"/>
  <c r="BE195"/>
  <c r="BE199"/>
  <c r="BE203"/>
  <c r="BE209"/>
  <c r="BE265"/>
  <c r="BE187"/>
  <c r="BE212"/>
  <c r="BE280"/>
  <c r="BE106"/>
  <c r="BE138"/>
  <c r="BE154"/>
  <c r="BE163"/>
  <c r="BE171"/>
  <c r="BE216"/>
  <c r="BE244"/>
  <c r="BE284"/>
  <c r="BE131"/>
  <c r="BE183"/>
  <c r="BE191"/>
  <c r="BE232"/>
  <c r="BE261"/>
  <c r="BE272"/>
  <c r="BE292"/>
  <c r="BE319"/>
  <c i="2" r="E50"/>
  <c r="F100"/>
  <c r="BE213"/>
  <c r="BE234"/>
  <c r="BE244"/>
  <c r="BE295"/>
  <c r="BE412"/>
  <c r="BE436"/>
  <c r="BE515"/>
  <c r="J97"/>
  <c r="BE140"/>
  <c r="BE160"/>
  <c r="BE355"/>
  <c r="BE371"/>
  <c r="BE378"/>
  <c r="BE396"/>
  <c r="BE408"/>
  <c r="BE419"/>
  <c r="BE432"/>
  <c r="BE440"/>
  <c r="BE469"/>
  <c r="BE152"/>
  <c r="BE307"/>
  <c r="BE327"/>
  <c r="BE348"/>
  <c r="BE392"/>
  <c r="BE490"/>
  <c r="BE511"/>
  <c r="BE106"/>
  <c r="BE118"/>
  <c r="BE123"/>
  <c r="BE242"/>
  <c r="BE252"/>
  <c r="BE272"/>
  <c r="BE299"/>
  <c r="BE362"/>
  <c r="BE375"/>
  <c r="BE486"/>
  <c r="BE507"/>
  <c r="BE519"/>
  <c r="BE521"/>
  <c r="BE524"/>
  <c r="BE528"/>
  <c r="BE533"/>
  <c r="BE537"/>
  <c r="BE187"/>
  <c r="BE203"/>
  <c r="BE283"/>
  <c r="BE380"/>
  <c r="BE127"/>
  <c r="BE256"/>
  <c r="BE265"/>
  <c r="BE319"/>
  <c r="BE383"/>
  <c r="BE451"/>
  <c r="BE459"/>
  <c r="BE191"/>
  <c r="BE269"/>
  <c r="BE291"/>
  <c r="BE466"/>
  <c r="BE164"/>
  <c r="BE168"/>
  <c r="BE183"/>
  <c r="BE199"/>
  <c r="BE230"/>
  <c r="BE341"/>
  <c r="BE351"/>
  <c r="BE421"/>
  <c r="BE428"/>
  <c r="BE455"/>
  <c r="BE499"/>
  <c r="BE172"/>
  <c r="BE179"/>
  <c r="BE195"/>
  <c r="BE226"/>
  <c r="BE321"/>
  <c r="BE324"/>
  <c r="BE333"/>
  <c r="BE366"/>
  <c r="BE368"/>
  <c r="BE463"/>
  <c r="BE473"/>
  <c r="BE114"/>
  <c r="BE144"/>
  <c r="BE148"/>
  <c r="BE207"/>
  <c r="BE249"/>
  <c r="BE260"/>
  <c r="BE279"/>
  <c r="BE287"/>
  <c r="BE337"/>
  <c r="BE344"/>
  <c r="BE387"/>
  <c r="BE402"/>
  <c r="BE503"/>
  <c r="BE110"/>
  <c r="BE134"/>
  <c r="BE156"/>
  <c r="BE220"/>
  <c r="BE246"/>
  <c r="BE275"/>
  <c r="BE311"/>
  <c r="BE330"/>
  <c r="BE358"/>
  <c r="BE424"/>
  <c r="BE447"/>
  <c r="BE477"/>
  <c r="BE479"/>
  <c r="BE482"/>
  <c r="BE494"/>
  <c i="5" r="F39"/>
  <c i="1" r="BD59"/>
  <c i="3" r="F36"/>
  <c i="1" r="BA57"/>
  <c i="2" r="F36"/>
  <c i="1" r="BA56"/>
  <c i="2" r="F37"/>
  <c i="1" r="BB56"/>
  <c i="8" r="J36"/>
  <c i="1" r="AW62"/>
  <c i="5" r="F36"/>
  <c i="1" r="BA59"/>
  <c i="6" r="J36"/>
  <c i="1" r="AW60"/>
  <c i="5" r="J36"/>
  <c i="1" r="AW59"/>
  <c i="8" r="F37"/>
  <c i="1" r="BB62"/>
  <c i="7" r="F39"/>
  <c i="1" r="BD61"/>
  <c i="8" r="F38"/>
  <c i="1" r="BC62"/>
  <c i="6" r="F39"/>
  <c i="1" r="BD60"/>
  <c i="5" r="F38"/>
  <c i="1" r="BC59"/>
  <c i="6" r="F38"/>
  <c i="1" r="BC60"/>
  <c i="3" r="F39"/>
  <c i="1" r="BD57"/>
  <c i="4" r="J36"/>
  <c i="1" r="AW58"/>
  <c i="3" r="J36"/>
  <c i="1" r="AW57"/>
  <c i="3" r="F37"/>
  <c i="1" r="BB57"/>
  <c r="AS54"/>
  <c i="2" r="J36"/>
  <c i="1" r="AW56"/>
  <c i="2" r="F39"/>
  <c i="1" r="BD56"/>
  <c i="4" r="F36"/>
  <c i="1" r="BA58"/>
  <c i="5" r="F37"/>
  <c i="1" r="BB59"/>
  <c i="4" r="F37"/>
  <c i="1" r="BB58"/>
  <c i="6" r="F36"/>
  <c i="1" r="BA60"/>
  <c i="7" r="F38"/>
  <c i="1" r="BC61"/>
  <c i="7" r="F37"/>
  <c i="1" r="BB61"/>
  <c i="6" r="F37"/>
  <c i="1" r="BB60"/>
  <c i="4" r="F39"/>
  <c i="1" r="BD58"/>
  <c i="2" r="F38"/>
  <c i="1" r="BC56"/>
  <c i="8" r="F39"/>
  <c i="1" r="BD62"/>
  <c i="7" r="J36"/>
  <c i="1" r="AW61"/>
  <c i="7" r="J32"/>
  <c i="3" r="F38"/>
  <c i="1" r="BC57"/>
  <c i="7" r="F36"/>
  <c i="1" r="BA61"/>
  <c i="8" r="F36"/>
  <c i="1" r="BA62"/>
  <c i="4" r="F38"/>
  <c i="1" r="BC58"/>
  <c i="4" l="1" r="P99"/>
  <c i="5" r="P90"/>
  <c i="1" r="AU59"/>
  <c i="2" r="BK104"/>
  <c r="P104"/>
  <c i="3" r="BK148"/>
  <c r="J148"/>
  <c r="J70"/>
  <c r="T99"/>
  <c r="T98"/>
  <c i="4" r="R157"/>
  <c i="2" r="P254"/>
  <c i="3" r="P148"/>
  <c r="P99"/>
  <c r="P98"/>
  <c i="1" r="AU57"/>
  <c i="4" r="R99"/>
  <c r="R98"/>
  <c i="2" r="T254"/>
  <c r="T103"/>
  <c i="4" r="P157"/>
  <c r="P98"/>
  <c i="1" r="AU58"/>
  <c i="2" r="BK254"/>
  <c r="J254"/>
  <c r="J70"/>
  <c i="3" r="R148"/>
  <c r="R99"/>
  <c r="R98"/>
  <c i="6" r="P91"/>
  <c i="1" r="AU60"/>
  <c i="4" r="T99"/>
  <c r="T98"/>
  <c i="2" r="R254"/>
  <c r="R103"/>
  <c i="5" r="R90"/>
  <c i="7" r="J88"/>
  <c r="J64"/>
  <c i="3" r="J100"/>
  <c r="J65"/>
  <c i="8" r="BK93"/>
  <c r="J93"/>
  <c r="J64"/>
  <c i="1" r="AG61"/>
  <c i="4" r="BK98"/>
  <c r="J98"/>
  <c r="J63"/>
  <c i="3" r="J35"/>
  <c i="1" r="AV57"/>
  <c r="AT57"/>
  <c i="2" r="F35"/>
  <c i="1" r="AZ56"/>
  <c i="2" r="J35"/>
  <c i="1" r="AV56"/>
  <c r="AT56"/>
  <c i="4" r="J35"/>
  <c i="1" r="AV58"/>
  <c r="AT58"/>
  <c i="6" r="F35"/>
  <c i="1" r="AZ60"/>
  <c r="BA55"/>
  <c r="BA54"/>
  <c r="AW54"/>
  <c r="AK30"/>
  <c r="BB55"/>
  <c r="AX55"/>
  <c i="4" r="F35"/>
  <c i="1" r="AZ58"/>
  <c i="5" r="J32"/>
  <c i="1" r="AG59"/>
  <c i="5" r="J35"/>
  <c i="1" r="AV59"/>
  <c r="AT59"/>
  <c i="6" r="J32"/>
  <c i="1" r="AG60"/>
  <c i="8" r="F35"/>
  <c i="1" r="AZ62"/>
  <c i="7" r="J35"/>
  <c i="1" r="AV61"/>
  <c r="AT61"/>
  <c r="AN61"/>
  <c r="BD55"/>
  <c r="BD54"/>
  <c r="W33"/>
  <c i="3" r="F35"/>
  <c i="1" r="AZ57"/>
  <c i="5" r="F35"/>
  <c i="1" r="AZ59"/>
  <c i="7" r="F35"/>
  <c i="1" r="AZ61"/>
  <c i="8" r="J35"/>
  <c i="1" r="AV62"/>
  <c r="AT62"/>
  <c i="6" r="J35"/>
  <c i="1" r="AV60"/>
  <c r="AT60"/>
  <c r="BC55"/>
  <c r="BC54"/>
  <c r="AY54"/>
  <c i="2" l="1" r="P103"/>
  <c i="1" r="AU56"/>
  <c i="2" r="BK103"/>
  <c r="J103"/>
  <c r="J63"/>
  <c i="3" r="BK98"/>
  <c r="J98"/>
  <c i="8" r="BK92"/>
  <c r="J92"/>
  <c i="2" r="J104"/>
  <c r="J64"/>
  <c i="1" r="AN60"/>
  <c i="7" r="J41"/>
  <c i="1" r="AN59"/>
  <c i="6" r="J41"/>
  <c i="5" r="J41"/>
  <c i="1" r="AU55"/>
  <c r="AU54"/>
  <c i="4" r="J32"/>
  <c i="1" r="AG58"/>
  <c r="AZ55"/>
  <c r="AZ54"/>
  <c r="AV54"/>
  <c r="AK29"/>
  <c r="AY55"/>
  <c i="8" r="J32"/>
  <c i="1" r="AG62"/>
  <c r="AW55"/>
  <c r="W32"/>
  <c r="W30"/>
  <c r="BB54"/>
  <c r="W31"/>
  <c i="3" r="J32"/>
  <c i="1" r="AG57"/>
  <c i="8" l="1" r="J41"/>
  <c i="3" r="J41"/>
  <c i="8" r="J63"/>
  <c i="3" r="J63"/>
  <c i="4" r="J41"/>
  <c i="1" r="AN58"/>
  <c r="AN57"/>
  <c r="AN62"/>
  <c r="AV55"/>
  <c r="AT55"/>
  <c i="2" r="J32"/>
  <c i="1" r="AG56"/>
  <c r="AG55"/>
  <c r="AG54"/>
  <c r="AK26"/>
  <c r="AX54"/>
  <c r="AT54"/>
  <c r="W29"/>
  <c i="2" l="1" r="J41"/>
  <c i="1" r="AN54"/>
  <c r="AN56"/>
  <c r="AK35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<sst xmlns="http://schemas.openxmlformats.org/spreadsheetml/2006/main">
  <si>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</si>
  <si>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</si>
  <si>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</si>
  <si>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</si>
  <si>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</si>
  <si>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{0587f98b-3227-4e03-bed4-99febb501375}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</si>
  <si>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</si>
  <si>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</si>
  <si>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</si>
  <si>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</si>
  <si>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</si>
  <si>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</si>
  <si>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</si>
  <si>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</si>
  <si>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20210816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</si>
  <si>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</si>
  <si>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</si>
  <si>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stávajícího urgentního příjmu</t>
  </si>
  <si>
    <t>KSO:</t>
  </si>
  <si>
    <t/>
  </si>
  <si>
    <t>CC-CZ:</t>
  </si>
  <si>
    <t>Místo:</t>
  </si>
  <si>
    <t>Vydmuchov 399/5, Karviná - Ráj</t>
  </si>
  <si>
    <t>Datum:</t>
  </si>
  <si>
    <t>16. 8. 2021</t>
  </si>
  <si>
    <t>Zadavatel:</t>
  </si>
  <si>
    <t>IČ:</t>
  </si>
  <si>
    <t>00844853</t>
  </si>
  <si>
    <t>Nemocnice s poliklinikou Karviná-Ráj, p. o.</t>
  </si>
  <si>
    <t>DIČ:</t>
  </si>
  <si>
    <t>CZ00844853</t>
  </si>
  <si>
    <t>Uchazeč:</t>
  </si>
  <si>
    <t>Vyplň údaj</t>
  </si>
  <si>
    <t>Projektant:</t>
  </si>
  <si>
    <t>25842544</t>
  </si>
  <si>
    <t>HAMROZI s.r.o.</t>
  </si>
  <si>
    <t>CZ25842544</t>
  </si>
  <si>
    <t>True</t>
  </si>
  <si>
    <t>Zpracovatel:</t>
  </si>
  <si>
    <t>Walach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</si>
  <si>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</si>
  <si>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</si>
  <si>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</si>
  <si>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</si>
  <si>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</si>
  <si>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</si>
  <si>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</si>
  <si>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</si>
  <si>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</si>
  <si>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</si>
  <si>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</si>
  <si>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</si>
  <si>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</si>
  <si>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</si>
  <si>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</si>
  <si>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</si>
  <si>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</si>
  <si>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</si>
  <si>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</si>
  <si>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</si>
  <si>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</si>
  <si>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</si>
  <si>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</si>
  <si>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</si>
  <si>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</si>
  <si>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</si>
  <si>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</si>
  <si>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</si>
  <si>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</si>
  <si>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</si>
  <si>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</si>
  <si>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</si>
  <si>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</si>
  <si>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</si>
  <si>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</si>
  <si>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</si>
  <si>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</si>
  <si>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</si>
  <si>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</si>
  <si>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</si>
  <si>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</si>
  <si>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STA</t>
  </si>
  <si>
    <t>1</t>
  </si>
  <si>
    <t>{aa86fb08-03f5-4f95-8a90-4ead306f2545}</t>
  </si>
  <si>
    <t>2</t>
  </si>
  <si>
    <t>/</t>
  </si>
  <si>
    <t>SO 01 - D.1.1</t>
  </si>
  <si>
    <t>Architektonicko-stavební řešení</t>
  </si>
  <si>
    <t>Soupis</t>
  </si>
  <si>
    <t>{be4533bd-25c6-407e-953d-0b0ecf515fd8}</t>
  </si>
  <si>
    <t>SO 01 - D.1.4</t>
  </si>
  <si>
    <t>Zdravotně technické instalace</t>
  </si>
  <si>
    <t>{4b563f85-0359-4237-960a-762f336f5545}</t>
  </si>
  <si>
    <t>SO 01 - D.1.5</t>
  </si>
  <si>
    <t>Vytápění</t>
  </si>
  <si>
    <t>{0cf5d862-4d08-4592-a977-7c4b0fcbcb96}</t>
  </si>
  <si>
    <t>SO 01 - D.1.6</t>
  </si>
  <si>
    <t>Elektroinstalace</t>
  </si>
  <si>
    <t>{c90572db-afaf-4953-a0d3-469285021621}</t>
  </si>
  <si>
    <t>SO 01 - D.1.7</t>
  </si>
  <si>
    <t>Elektrická požární signalizace</t>
  </si>
  <si>
    <t>{103eb120-1c7d-4261-80ed-d3112b8501d1}</t>
  </si>
  <si>
    <t>SO 01 - D.1.8</t>
  </si>
  <si>
    <t>Vzduchotechnika</t>
  </si>
  <si>
    <t>{f319492d-e467-4ace-a54e-6a32f9a8f244}</t>
  </si>
  <si>
    <t>Vedlejší a ostatní náklady</t>
  </si>
  <si>
    <t>{ab5b3456-cfc5-4d0d-a1ed-68be08698186}</t>
  </si>
  <si>
    <t>KRYCÍ LIST SOUPISU PRACÍ</t>
  </si>
  <si>
    <t>Objekt:</t>
  </si>
  <si>
    <t>SO 01 - Rekonstrukce stávajícího urgentního příjmu</t>
  </si>
  <si>
    <t>Soupis:</t>
  </si>
  <si>
    <t>SO 01 - D.1.1 - Architektonicko-stavební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</si>
  <si>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</si>
  <si>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</si>
  <si>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</si>
  <si>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</si>
  <si>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</si>
  <si>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</si>
  <si>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</si>
  <si>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</si>
  <si>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</si>
  <si>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</si>
  <si>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</si>
  <si>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</si>
  <si>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</si>
  <si>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</si>
  <si>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</si>
  <si>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</si>
  <si>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</si>
  <si>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</si>
  <si>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</si>
  <si>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</si>
  <si>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787 - Dokončovací práce - zasklívání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</si>
  <si>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</si>
  <si>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</si>
  <si>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</si>
  <si>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</si>
  <si>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</si>
  <si>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</si>
  <si>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</si>
  <si>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</si>
  <si>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</si>
  <si>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</si>
  <si>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</si>
  <si>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</si>
  <si>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</si>
  <si>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</si>
  <si>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</si>
  <si>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</si>
  <si>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</si>
  <si>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</si>
  <si>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</si>
  <si>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</si>
  <si>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317168012</t>
  </si>
  <si>
    <t>Překlady keramické ploché osazené do maltového lože, výšky překladu 71 mm šířky 115 mm, délky 1250 mm</t>
  </si>
  <si>
    <t>kus</t>
  </si>
  <si>
    <t>CS ÚRS 2021 02</t>
  </si>
  <si>
    <t>4</t>
  </si>
  <si>
    <t>-189640329</t>
  </si>
  <si>
    <t>Online PSC</t>
  </si>
  <si>
    <t>https://podminky.urs.cz/item/CS_URS_2021_02/317168012</t>
  </si>
  <si>
    <t>VV</t>
  </si>
  <si>
    <t>Výkres č. D.1.1.01-06</t>
  </si>
  <si>
    <t>317168018</t>
  </si>
  <si>
    <t>Překlady keramické ploché osazené do maltového lože, výšky překladu 71 mm šířky 115 mm, délky 2750 mm</t>
  </si>
  <si>
    <t>-724047243</t>
  </si>
  <si>
    <t>https://podminky.urs.cz/item/CS_URS_2021_02/317168018</t>
  </si>
  <si>
    <t>342244211</t>
  </si>
  <si>
    <t>Příčky jednoduché z cihel děrovaných broušených, na tenkovrstvou maltu, pevnost cihel do P15, tl. příčky 115 mm</t>
  </si>
  <si>
    <t>m2</t>
  </si>
  <si>
    <t>-1835009695</t>
  </si>
  <si>
    <t>https://podminky.urs.cz/item/CS_URS_2021_02/342244211</t>
  </si>
  <si>
    <t>(2,725+3,195+3,125+1,2+3,225+2,775+5,6+3,875+1,8+1,84)*3,85-1,475*1,2-0,9*2,02-2,385*2,08-0,9*2,02+0,9*2,02</t>
  </si>
  <si>
    <t>342291121</t>
  </si>
  <si>
    <t>Ukotvení příček plochými kotvami, do konstrukce cihelné</t>
  </si>
  <si>
    <t>m</t>
  </si>
  <si>
    <t>1672563087</t>
  </si>
  <si>
    <t>https://podminky.urs.cz/item/CS_URS_2021_02/342291121</t>
  </si>
  <si>
    <t>45,6</t>
  </si>
  <si>
    <t>6</t>
  </si>
  <si>
    <t>Úpravy povrchů, podlahy a osazování výplní</t>
  </si>
  <si>
    <t>5</t>
  </si>
  <si>
    <t>612131101</t>
  </si>
  <si>
    <t>Podkladní a spojovací vrstva vnitřních omítaných ploch cementový postřik nanášený ručně celoplošně stěn</t>
  </si>
  <si>
    <t>1225813231</t>
  </si>
  <si>
    <t>https://podminky.urs.cz/item/CS_URS_2021_02/612131101</t>
  </si>
  <si>
    <t>((2,725+3,195+3,125+1,2+3,225+2,775+5,6+3,875+1,8+1,84)*3,85-1,475*1,2-0,9*2,02-2,385*2,08-0,9*2,02+0,9*2,02)*2</t>
  </si>
  <si>
    <t>612142001</t>
  </si>
  <si>
    <t>Potažení vnitřních ploch pletivem v ploše nebo pruzích, na plném podkladu sklovláknitým vtlačením do tmelu stěn</t>
  </si>
  <si>
    <t>-1539538328</t>
  </si>
  <si>
    <t>https://podminky.urs.cz/item/CS_URS_2021_02/612142001</t>
  </si>
  <si>
    <t>3,85*2,4+3,85*1,4+3,85*1</t>
  </si>
  <si>
    <t>(9,3*3,85*0,5+3,875*3,85*0,5+1,675*3,85*0,5)*2</t>
  </si>
  <si>
    <t>2,775*3,85*2</t>
  </si>
  <si>
    <t>Součet</t>
  </si>
  <si>
    <t>7</t>
  </si>
  <si>
    <t>612321141</t>
  </si>
  <si>
    <t>Omítka vápenocementová vnitřních ploch nanášená ručně dvouvrstvá, tloušťky jádrové omítky do 10 mm a tloušťky štuku do 3 mm štuková svislých konstrukcí stěn</t>
  </si>
  <si>
    <t>1029265970</t>
  </si>
  <si>
    <t>https://podminky.urs.cz/item/CS_URS_2021_02/612321141</t>
  </si>
  <si>
    <t>0,4*4*3,85</t>
  </si>
  <si>
    <t>8</t>
  </si>
  <si>
    <t>612325423</t>
  </si>
  <si>
    <t>Oprava vápenocementové omítky vnitřních ploch štukové dvouvrstvé, tloušťky do 20 mm a tloušťky štuku do 3 mm stěn, v rozsahu opravované plochy přes 30 do 50%</t>
  </si>
  <si>
    <t>1044206391</t>
  </si>
  <si>
    <t>https://podminky.urs.cz/item/CS_URS_2021_02/612325423</t>
  </si>
  <si>
    <t>9,3*3,85+3,875*3,85+1,675*3,85</t>
  </si>
  <si>
    <t>9</t>
  </si>
  <si>
    <t>631362021</t>
  </si>
  <si>
    <t>Výztuž mazanin ze svařovaných sítí z drátů typu KARI</t>
  </si>
  <si>
    <t>t</t>
  </si>
  <si>
    <t>130873376</t>
  </si>
  <si>
    <t>https://podminky.urs.cz/item/CS_URS_2021_02/631362021</t>
  </si>
  <si>
    <t>8,14*0,001351</t>
  </si>
  <si>
    <t>10</t>
  </si>
  <si>
    <t>632450134</t>
  </si>
  <si>
    <t>Potěr cementový vyrovnávací ze suchých směsí v ploše o průměrné (střední) tl. přes 40 do 50 mm</t>
  </si>
  <si>
    <t>1168926070</t>
  </si>
  <si>
    <t>https://podminky.urs.cz/item/CS_URS_2021_02/632450134</t>
  </si>
  <si>
    <t>8,14</t>
  </si>
  <si>
    <t>11</t>
  </si>
  <si>
    <t>632451103</t>
  </si>
  <si>
    <t>Potěr cementový samonivelační ze suchých směsí tloušťky přes 5 do 10 mm</t>
  </si>
  <si>
    <t>1410138528</t>
  </si>
  <si>
    <t>https://podminky.urs.cz/item/CS_URS_2021_02/632451103</t>
  </si>
  <si>
    <t>65,74+38,74</t>
  </si>
  <si>
    <t>12</t>
  </si>
  <si>
    <t>634662111</t>
  </si>
  <si>
    <t>Výplň dilatačních spar mazanin bitumenovým tmelem, šířka spáry do 10 mm</t>
  </si>
  <si>
    <t>-1369725404</t>
  </si>
  <si>
    <t>https://podminky.urs.cz/item/CS_URS_2021_02/634662111</t>
  </si>
  <si>
    <t>7,3+2,9+2,85+2,075*2</t>
  </si>
  <si>
    <t>13</t>
  </si>
  <si>
    <t>634911121</t>
  </si>
  <si>
    <t>Řezání dilatačních nebo smršťovacích spár v čerstvé betonové mazanině nebo potěru šířky přes 5 do 10 mm, hloubky do 10 mm</t>
  </si>
  <si>
    <t>-1897144450</t>
  </si>
  <si>
    <t>https://podminky.urs.cz/item/CS_URS_2021_02/634911121</t>
  </si>
  <si>
    <t>14</t>
  </si>
  <si>
    <t>642946112</t>
  </si>
  <si>
    <t>Osazení stavebního pouzdra posuvných dveří do zděné příčky s jednou kapsou pro jedno dveřní křídlo průchozí šířky přes 800 do 1200 mm</t>
  </si>
  <si>
    <t>-57702030</t>
  </si>
  <si>
    <t>https://podminky.urs.cz/item/CS_URS_2021_02/642946112</t>
  </si>
  <si>
    <t>M</t>
  </si>
  <si>
    <t>55331615</t>
  </si>
  <si>
    <t>pouzdro stavební posuvných dveří jednopouzdrové 1100mm standardní rozměr</t>
  </si>
  <si>
    <t>1741169357</t>
  </si>
  <si>
    <t>https://podminky.urs.cz/item/CS_URS_2021_02/55331615</t>
  </si>
  <si>
    <t>16</t>
  </si>
  <si>
    <t>771121011</t>
  </si>
  <si>
    <t>Nátěr penetrační na podlahu</t>
  </si>
  <si>
    <t>-2493565</t>
  </si>
  <si>
    <t>https://podminky.urs.cz/item/CS_URS_2021_02/771121011</t>
  </si>
  <si>
    <t>65,74+38,74+8,14</t>
  </si>
  <si>
    <t>Ostatní konstrukce a práce, bourání</t>
  </si>
  <si>
    <t>17</t>
  </si>
  <si>
    <t>949101111</t>
  </si>
  <si>
    <t>Lešení pomocné pracovní pro objekty pozemních staveb pro zatížení do 150 kg/m2, o výšce lešeňové podlahy do 1,9 m</t>
  </si>
  <si>
    <t>-1586268601</t>
  </si>
  <si>
    <t>https://podminky.urs.cz/item/CS_URS_2021_02/949101111</t>
  </si>
  <si>
    <t>82</t>
  </si>
  <si>
    <t>18</t>
  </si>
  <si>
    <t>952901111</t>
  </si>
  <si>
    <t>Vyčištění budov nebo objektů před předáním do užívání budov bytové nebo občanské výstavby, světlé výšky podlaží do 4 m</t>
  </si>
  <si>
    <t>1717854609</t>
  </si>
  <si>
    <t>https://podminky.urs.cz/item/CS_URS_2021_02/952901111</t>
  </si>
  <si>
    <t>358</t>
  </si>
  <si>
    <t>19</t>
  </si>
  <si>
    <t>953966121</t>
  </si>
  <si>
    <t>Montáž ochranných prvků stěn antibakteriálních (do zdravotnických zařízení) pomocí hmoždinek nárazové svodidlo</t>
  </si>
  <si>
    <t>-578082696</t>
  </si>
  <si>
    <t>https://podminky.urs.cz/item/CS_URS_2021_02/953966121</t>
  </si>
  <si>
    <t>23</t>
  </si>
  <si>
    <t>20</t>
  </si>
  <si>
    <t>55343052</t>
  </si>
  <si>
    <t xml:space="preserve">nárazové svodidlo výška 200 mm, jádro hliník s pryží, kryt plastový - Z/02 </t>
  </si>
  <si>
    <t>-830781501</t>
  </si>
  <si>
    <t>https://podminky.urs.cz/item/CS_URS_2021_02/55343052</t>
  </si>
  <si>
    <t>962031133</t>
  </si>
  <si>
    <t>Bourání příček z cihel, tvárnic nebo příčkovek z cihel pálených, plných nebo dutých na maltu vápennou nebo vápenocementovou, tl. do 150 mm</t>
  </si>
  <si>
    <t>1601336781</t>
  </si>
  <si>
    <t>https://podminky.urs.cz/item/CS_URS_2021_02/962031133</t>
  </si>
  <si>
    <t>(1+0,2+2,725+6+2+6,15+3,8+3,4+2,775+1+2,075+2,65+3,875+3,325+4)*3,85-1,2*2-0,9*2*5-1*2-1,2*2</t>
  </si>
  <si>
    <t>22</t>
  </si>
  <si>
    <t>965043341</t>
  </si>
  <si>
    <t>Bourání mazanin betonových s potěrem nebo teracem tl. do 100 mm, plochy přes 4 m2</t>
  </si>
  <si>
    <t>m3</t>
  </si>
  <si>
    <t>-728650010</t>
  </si>
  <si>
    <t>https://podminky.urs.cz/item/CS_URS_2021_02/965043341</t>
  </si>
  <si>
    <t>8,14*0,05</t>
  </si>
  <si>
    <t>965049111</t>
  </si>
  <si>
    <t>Bourání mazanin Příplatek k cenám za bourání mazanin betonových se svařovanou sítí, tl. do 100 mm</t>
  </si>
  <si>
    <t>1382080348</t>
  </si>
  <si>
    <t>https://podminky.urs.cz/item/CS_URS_2021_02/965049111</t>
  </si>
  <si>
    <t>24</t>
  </si>
  <si>
    <t>965046111</t>
  </si>
  <si>
    <t>Broušení stávajících betonových podlah úběr do 3 mm</t>
  </si>
  <si>
    <t>1441212014</t>
  </si>
  <si>
    <t>https://podminky.urs.cz/item/CS_URS_2021_02/965046111</t>
  </si>
  <si>
    <t>5,53+13,7+1</t>
  </si>
  <si>
    <t>17+4,4+9+20,5+3,1+14,5+21,5</t>
  </si>
  <si>
    <t>25</t>
  </si>
  <si>
    <t>965046119</t>
  </si>
  <si>
    <t>Broušení stávajících betonových podlah Příplatek k ceně za každý další 1 mm úběru</t>
  </si>
  <si>
    <t>-1989666344</t>
  </si>
  <si>
    <t>https://podminky.urs.cz/item/CS_URS_2021_02/965046119</t>
  </si>
  <si>
    <t>110,23*7 'Přepočtené koeficientem množství</t>
  </si>
  <si>
    <t>26</t>
  </si>
  <si>
    <t>776111311</t>
  </si>
  <si>
    <t>Příprava podkladu vysátí podlah</t>
  </si>
  <si>
    <t>-1821022434</t>
  </si>
  <si>
    <t>https://podminky.urs.cz/item/CS_URS_2021_02/776111311</t>
  </si>
  <si>
    <t>27</t>
  </si>
  <si>
    <t>965081333</t>
  </si>
  <si>
    <t>Bourání podlah z dlaždic bez podkladního lože nebo mazaniny, s jakoukoliv výplní spár betonových, teracových nebo čedičových tl. do 30 mm, plochy přes 1 m2</t>
  </si>
  <si>
    <t>-301696660</t>
  </si>
  <si>
    <t>https://podminky.urs.cz/item/CS_URS_2021_02/965081333</t>
  </si>
  <si>
    <t>28</t>
  </si>
  <si>
    <t>965081611</t>
  </si>
  <si>
    <t>Odsekání soklíků včetně otlučení podkladní omítky až na zdivo rovných</t>
  </si>
  <si>
    <t>-93656888</t>
  </si>
  <si>
    <t>https://podminky.urs.cz/item/CS_URS_2021_02/965081611</t>
  </si>
  <si>
    <t>9,5+17,4</t>
  </si>
  <si>
    <t>29</t>
  </si>
  <si>
    <t>968072455</t>
  </si>
  <si>
    <t>Vybourání kovových rámů oken s křídly, dveřních zárubní, vrat, stěn, ostění nebo obkladů dveřních zárubní, plochy do 2 m2</t>
  </si>
  <si>
    <t>-1315739589</t>
  </si>
  <si>
    <t>https://podminky.urs.cz/item/CS_URS_2021_02/968072455</t>
  </si>
  <si>
    <t>0,9*2*6</t>
  </si>
  <si>
    <t>1*2*1</t>
  </si>
  <si>
    <t>1,2*2*2</t>
  </si>
  <si>
    <t>997</t>
  </si>
  <si>
    <t>Přesun sutě</t>
  </si>
  <si>
    <t>30</t>
  </si>
  <si>
    <t>997013211</t>
  </si>
  <si>
    <t>Vnitrostaveništní doprava suti a vybouraných hmot vodorovně do 50 m svisle ručně pro budovy a haly výšky do 6 m</t>
  </si>
  <si>
    <t>-127016123</t>
  </si>
  <si>
    <t>https://podminky.urs.cz/item/CS_URS_2021_02/997013211</t>
  </si>
  <si>
    <t>31</t>
  </si>
  <si>
    <t>997013501</t>
  </si>
  <si>
    <t>Odvoz suti a vybouraných hmot na skládku nebo meziskládku se složením, na vzdálenost do 1 km</t>
  </si>
  <si>
    <t>1156429295</t>
  </si>
  <si>
    <t>https://podminky.urs.cz/item/CS_URS_2021_02/997013501</t>
  </si>
  <si>
    <t>32</t>
  </si>
  <si>
    <t>997013509</t>
  </si>
  <si>
    <t>Odvoz suti a vybouraných hmot na skládku nebo meziskládku se složením, na vzdálenost Příplatek k ceně za každý další i započatý 1 km přes 1 km</t>
  </si>
  <si>
    <t>-1757692585</t>
  </si>
  <si>
    <t>https://podminky.urs.cz/item/CS_URS_2021_02/997013509</t>
  </si>
  <si>
    <t>53,597*9 'Přepočtené koeficientem množství</t>
  </si>
  <si>
    <t>33</t>
  </si>
  <si>
    <t>997013631</t>
  </si>
  <si>
    <t>Poplatek za uložení stavebního odpadu na skládce (skládkovné) směsného stavebního a demoličního zatříděného do Katalogu odpadů pod kódem 17 09 04</t>
  </si>
  <si>
    <t>1156572607</t>
  </si>
  <si>
    <t>https://podminky.urs.cz/item/CS_URS_2021_02/997013631</t>
  </si>
  <si>
    <t>998</t>
  </si>
  <si>
    <t>Přesun hmot</t>
  </si>
  <si>
    <t>34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</si>
  <si>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</si>
  <si>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</si>
  <si>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-203464194</t>
  </si>
  <si>
    <t>https://podminky.urs.cz/item/CS_URS_2021_02/998018001</t>
  </si>
  <si>
    <t>PSV</t>
  </si>
  <si>
    <t>Práce a dodávky PSV</t>
  </si>
  <si>
    <t>711</t>
  </si>
  <si>
    <t>Izolace proti vodě, vlhkosti a plynům</t>
  </si>
  <si>
    <t>35</t>
  </si>
  <si>
    <t>711111051</t>
  </si>
  <si>
    <t>Provedení izolace proti zemní vlhkosti natěradly a tmely za studena dvojnásobným nátěrem tekutou elastickou hydroizolací</t>
  </si>
  <si>
    <t>-12393366</t>
  </si>
  <si>
    <t>https://podminky.urs.cz/item/CS_URS_2021_02/711111051</t>
  </si>
  <si>
    <t>8,14+20,2</t>
  </si>
  <si>
    <t>36</t>
  </si>
  <si>
    <t>24551040</t>
  </si>
  <si>
    <t xml:space="preserve">stěrka hydroizolační </t>
  </si>
  <si>
    <t>kg</t>
  </si>
  <si>
    <t>-744381398</t>
  </si>
  <si>
    <t>https://podminky.urs.cz/item/CS_URS_2021_02/24551040</t>
  </si>
  <si>
    <t>28,34*3 'Přepočtené koeficientem množství</t>
  </si>
  <si>
    <t>37</t>
  </si>
  <si>
    <t>2835502R</t>
  </si>
  <si>
    <t>páska pružná těsnící hydroizolační š do 150mm - 50 m</t>
  </si>
  <si>
    <t>822731892</t>
  </si>
  <si>
    <t>725</t>
  </si>
  <si>
    <t>Zdravotechnika - zařizovací předměty</t>
  </si>
  <si>
    <t>38</t>
  </si>
  <si>
    <t>7259801R03</t>
  </si>
  <si>
    <t>Nerezové madlo svislé, délka 600 mm - Z/05 - dod. a mtž.</t>
  </si>
  <si>
    <t>2116951242</t>
  </si>
  <si>
    <t>39</t>
  </si>
  <si>
    <t>7259801R06</t>
  </si>
  <si>
    <t>Nerezové madlo sklopné, délka 830 mm - Z/03 - dod. a mtž.</t>
  </si>
  <si>
    <t>1450907152</t>
  </si>
  <si>
    <t>40</t>
  </si>
  <si>
    <t>7259801R07</t>
  </si>
  <si>
    <t>Nerezové madlo, délka 700 mm - Z/04 - dod. a mtž.</t>
  </si>
  <si>
    <t>1326202603</t>
  </si>
  <si>
    <t>763</t>
  </si>
  <si>
    <t>Konstrukce suché výstavby</t>
  </si>
  <si>
    <t>41</t>
  </si>
  <si>
    <t>763131451</t>
  </si>
  <si>
    <t>Podhled ze sádrokartonových desek dvouvrstvá zavěšená spodní konstrukce z ocelových profilů CD, UD jednoduše opláštěná deskou impregnovanou H2, tl. 12,5 mm, bez izolace</t>
  </si>
  <si>
    <t>2065951077</t>
  </si>
  <si>
    <t>https://podminky.urs.cz/item/CS_URS_2021_02/763131451</t>
  </si>
  <si>
    <t>6,49+5,1</t>
  </si>
  <si>
    <t>42</t>
  </si>
  <si>
    <t>763131714</t>
  </si>
  <si>
    <t>Podhled ze sádrokartonových desek ostatní práce a konstrukce na podhledech ze sádrokartonových desek základní penetrační nátěr</t>
  </si>
  <si>
    <t>-108140595</t>
  </si>
  <si>
    <t>https://podminky.urs.cz/item/CS_URS_2021_02/763131714</t>
  </si>
  <si>
    <t>43</t>
  </si>
  <si>
    <t>763131767</t>
  </si>
  <si>
    <t>Podhled ze sádrokartonových desek Příplatek k cenám za výšku zavěšení přes 1,5 m</t>
  </si>
  <si>
    <t>1036313763</t>
  </si>
  <si>
    <t>https://podminky.urs.cz/item/CS_URS_2021_02/763131767</t>
  </si>
  <si>
    <t>44</t>
  </si>
  <si>
    <t>763131771</t>
  </si>
  <si>
    <t>Podhled ze sádrokartonových desek Příplatek k cenám za rovinnost kvality speciální tmelení kvality Q3</t>
  </si>
  <si>
    <t>-69702678</t>
  </si>
  <si>
    <t>https://podminky.urs.cz/item/CS_URS_2021_02/763131771</t>
  </si>
  <si>
    <t>45</t>
  </si>
  <si>
    <t>763131822</t>
  </si>
  <si>
    <t>Demontáž podhledu nebo samostatného požárního předělu ze sádrokartonových desek s nosnou konstrukcí dvouvrstvou z ocelových profilů, opláštění dvojité</t>
  </si>
  <si>
    <t>1464414898</t>
  </si>
  <si>
    <t>https://podminky.urs.cz/item/CS_URS_2021_02/763131822</t>
  </si>
  <si>
    <t>29,3+2,6</t>
  </si>
  <si>
    <t>46</t>
  </si>
  <si>
    <t>763135101</t>
  </si>
  <si>
    <t xml:space="preserve">Montáž sádrokartonového podhledu kazetového demontovatelného, velikosti kazet 600x600 mm včetně zavěšené nosné konstrukce </t>
  </si>
  <si>
    <t>-148086840</t>
  </si>
  <si>
    <t>https://podminky.urs.cz/item/CS_URS_2021_02/763135101</t>
  </si>
  <si>
    <t>(6+2,73)*1,2</t>
  </si>
  <si>
    <t>(3,43+2,78+3,33+4)*0,6</t>
  </si>
  <si>
    <t>6,15*2</t>
  </si>
  <si>
    <t>47</t>
  </si>
  <si>
    <t>59030582</t>
  </si>
  <si>
    <t>podhled kazetový 600x600mm</t>
  </si>
  <si>
    <t>-1489206194</t>
  </si>
  <si>
    <t>https://podminky.urs.cz/item/CS_URS_2021_02/59030582</t>
  </si>
  <si>
    <t>38+26,4</t>
  </si>
  <si>
    <t>48</t>
  </si>
  <si>
    <t>763135811</t>
  </si>
  <si>
    <t>Demontáž podhledu sádrokartonového kazetového na zavěšeném na roštu viditelném</t>
  </si>
  <si>
    <t>1589969008</t>
  </si>
  <si>
    <t>https://podminky.urs.cz/item/CS_URS_2021_02/763135811</t>
  </si>
  <si>
    <t>2,8+16,3</t>
  </si>
  <si>
    <t>49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</si>
  <si>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</si>
  <si>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</si>
  <si>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-940687571</t>
  </si>
  <si>
    <t>https://podminky.urs.cz/item/CS_URS_2021_02/998763301</t>
  </si>
  <si>
    <t>50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</si>
  <si>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</si>
  <si>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</si>
  <si>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-1454380091</t>
  </si>
  <si>
    <t>https://podminky.urs.cz/item/CS_URS_2021_02/998763381</t>
  </si>
  <si>
    <t>766</t>
  </si>
  <si>
    <t>Konstrukce truhlářské</t>
  </si>
  <si>
    <t>51</t>
  </si>
  <si>
    <t>7661118R1</t>
  </si>
  <si>
    <t>Demontáž stávající přepážky pro příjem pacientů - místnost č. 175</t>
  </si>
  <si>
    <t>soubor</t>
  </si>
  <si>
    <t>592218424</t>
  </si>
  <si>
    <t>52</t>
  </si>
  <si>
    <t>7666600R1</t>
  </si>
  <si>
    <t>Montáž dveřních křídel vč. zárubně a příslušenství dle specifikace</t>
  </si>
  <si>
    <t>-2026258124</t>
  </si>
  <si>
    <t>53</t>
  </si>
  <si>
    <t>611651R01</t>
  </si>
  <si>
    <t>dveře vnitřní plná DTD deska, povrch HPL 800x1970mm vč. zárubně a příslušenství dle specifikace - L/01</t>
  </si>
  <si>
    <t>397364242</t>
  </si>
  <si>
    <t>54</t>
  </si>
  <si>
    <t>766660312</t>
  </si>
  <si>
    <t>Montáž dveřních křídel dřevěných nebo plastových posuvných dveří do pouzdra zděné příčky s jednou kapsou jednokřídlových, průchozí šířky přes 800 do 1200 mm</t>
  </si>
  <si>
    <t>1380110984</t>
  </si>
  <si>
    <t>https://podminky.urs.cz/item/CS_URS_2021_02/766660312</t>
  </si>
  <si>
    <t>55</t>
  </si>
  <si>
    <t>61162089</t>
  </si>
  <si>
    <t>dveře jednokřídlé DTD povrch HPL plné 1100x1970-2100mm - viz. P/02</t>
  </si>
  <si>
    <t>-260847717</t>
  </si>
  <si>
    <t>https://podminky.urs.cz/item/CS_URS_2021_02/61162089</t>
  </si>
  <si>
    <t>56</t>
  </si>
  <si>
    <t>7666941R1</t>
  </si>
  <si>
    <t>Dřevotřísková pracovní atypická deska s laminátovou povrchovou úpravou tl. 38 mm. viz. T/01 - dod. a mtž.</t>
  </si>
  <si>
    <t>2060167747</t>
  </si>
  <si>
    <t>57</t>
  </si>
  <si>
    <t>767649194</t>
  </si>
  <si>
    <t>Montáž doplňků dveří madel</t>
  </si>
  <si>
    <t>-344210524</t>
  </si>
  <si>
    <t>https://podminky.urs.cz/item/CS_URS_2021_02/767649194</t>
  </si>
  <si>
    <t>58</t>
  </si>
  <si>
    <t>549136R1</t>
  </si>
  <si>
    <t>madlo pro posuvné dveře</t>
  </si>
  <si>
    <t>-1251115387</t>
  </si>
  <si>
    <t>59</t>
  </si>
  <si>
    <t>767649195</t>
  </si>
  <si>
    <t>Montáž doplňků dveří zámku</t>
  </si>
  <si>
    <t>-1926830391</t>
  </si>
  <si>
    <t>https://podminky.urs.cz/item/CS_URS_2021_02/767649195</t>
  </si>
  <si>
    <t>60</t>
  </si>
  <si>
    <t>5492401R1</t>
  </si>
  <si>
    <t>zámek pro posuvné dveře s mušlemi</t>
  </si>
  <si>
    <t>1423695275</t>
  </si>
  <si>
    <t>61</t>
  </si>
  <si>
    <t>766682111</t>
  </si>
  <si>
    <t>Montáž zárubní dřevěných, plastových nebo z lamina obložkových, pro dveře jednokřídlové, tloušťky stěny do 170 mm</t>
  </si>
  <si>
    <t>-1589829793</t>
  </si>
  <si>
    <t>https://podminky.urs.cz/item/CS_URS_2021_02/766682111</t>
  </si>
  <si>
    <t>62</t>
  </si>
  <si>
    <t>61182307</t>
  </si>
  <si>
    <t>zárubeň jednokřídlá obložková s laminátovým povrchem tl stěny 60-150mm rozměru 600-1100/1970, 2100mm</t>
  </si>
  <si>
    <t>-1988205082</t>
  </si>
  <si>
    <t>https://podminky.urs.cz/item/CS_URS_2021_02/61182307</t>
  </si>
  <si>
    <t>63</t>
  </si>
  <si>
    <t>998766101</t>
  </si>
  <si>
    <t>Přesun hmot pro konstrukce truhlářské stanovený z hmotnosti přesunovaného materiálu vodorovná dopravní vzdálenost do 50 m v objektech výšky do 6 m</t>
  </si>
  <si>
    <t>1325181360</t>
  </si>
  <si>
    <t>https://podminky.urs.cz/item/CS_URS_2021_02/998766101</t>
  </si>
  <si>
    <t>64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</si>
  <si>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</si>
  <si>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</si>
  <si>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1158957435</t>
  </si>
  <si>
    <t>https://podminky.urs.cz/item/CS_URS_2021_02/998766181</t>
  </si>
  <si>
    <t>767</t>
  </si>
  <si>
    <t>Konstrukce zámečnické</t>
  </si>
  <si>
    <t>65</t>
  </si>
  <si>
    <t>953966122</t>
  </si>
  <si>
    <t>Montáž ochranných prvků stěn (do zdravotnických zařízení) pomocí hmoždinek rohový profil</t>
  </si>
  <si>
    <t>-1013677216</t>
  </si>
  <si>
    <t>https://podminky.urs.cz/item/CS_URS_2021_02/953966122</t>
  </si>
  <si>
    <t>11*1,6</t>
  </si>
  <si>
    <t>66</t>
  </si>
  <si>
    <t>5903627R1</t>
  </si>
  <si>
    <t>Nerezová ochranná rohová lišta 50x50x1600 mm kotvená do zdiva - Z/01 - dod. a mtž.</t>
  </si>
  <si>
    <t>-199580987</t>
  </si>
  <si>
    <t>67</t>
  </si>
  <si>
    <t>998767101</t>
  </si>
  <si>
    <t>Přesun hmot pro zámečnické konstrukce stanovený z hmotnosti přesunovaného materiálu vodorovná dopravní vzdálenost do 50 m v objektech výšky do 6 m</t>
  </si>
  <si>
    <t>-726238838</t>
  </si>
  <si>
    <t>https://podminky.urs.cz/item/CS_URS_2021_02/998767101</t>
  </si>
  <si>
    <t>68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</si>
  <si>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</si>
  <si>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</si>
  <si>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813648117</t>
  </si>
  <si>
    <t>https://podminky.urs.cz/item/CS_URS_2021_02/998767181</t>
  </si>
  <si>
    <t>771</t>
  </si>
  <si>
    <t>Podlahy z dlaždic</t>
  </si>
  <si>
    <t>69</t>
  </si>
  <si>
    <t>771161011</t>
  </si>
  <si>
    <t>Příprava podkladu před provedením dlažby montáž profilu dilatační spáry v rovině dlažby</t>
  </si>
  <si>
    <t>1031410421</t>
  </si>
  <si>
    <t>https://podminky.urs.cz/item/CS_URS_2021_02/771161011</t>
  </si>
  <si>
    <t>4,15</t>
  </si>
  <si>
    <t>70</t>
  </si>
  <si>
    <t>59054162</t>
  </si>
  <si>
    <t>profil dilatační AL s pružnou gumovou vložkou</t>
  </si>
  <si>
    <t>-730439129</t>
  </si>
  <si>
    <t>https://podminky.urs.cz/item/CS_URS_2021_02/59054162</t>
  </si>
  <si>
    <t>4,15*1,1 'Přepočtené koeficientem množství</t>
  </si>
  <si>
    <t>71</t>
  </si>
  <si>
    <t>771474113</t>
  </si>
  <si>
    <t>Montáž soklů z dlaždic keramických lepených flexibilním lepidlem rovných, výšky přes 90 do 120 mm</t>
  </si>
  <si>
    <t>1737416554</t>
  </si>
  <si>
    <t>https://podminky.urs.cz/item/CS_URS_2021_02/771474113</t>
  </si>
  <si>
    <t>(12,3+11,6)</t>
  </si>
  <si>
    <t>72</t>
  </si>
  <si>
    <t>771574312</t>
  </si>
  <si>
    <t>Montáž podlah z dlaždic keramických lepených flexibilním rychletuhnoucím lepidlem maloformátových hladkých přes 9 do 12 ks/m2</t>
  </si>
  <si>
    <t>1773170870</t>
  </si>
  <si>
    <t>https://podminky.urs.cz/item/CS_URS_2021_02/771574312</t>
  </si>
  <si>
    <t>38+0,26+0,12+0,36</t>
  </si>
  <si>
    <t>73</t>
  </si>
  <si>
    <t>5976129R1</t>
  </si>
  <si>
    <t>dlaždice keramické R10</t>
  </si>
  <si>
    <t>1702464015</t>
  </si>
  <si>
    <t>(12,3+11,6)*0,1</t>
  </si>
  <si>
    <t>41,13*1,1 'Přepočtené koeficientem množství</t>
  </si>
  <si>
    <t>74</t>
  </si>
  <si>
    <t>5976129R2</t>
  </si>
  <si>
    <t>dlaždice keramické R11</t>
  </si>
  <si>
    <t>1289225280</t>
  </si>
  <si>
    <t>8,14*1,1 'Přepočtené koeficientem množství</t>
  </si>
  <si>
    <t>75</t>
  </si>
  <si>
    <t>771577114</t>
  </si>
  <si>
    <t>Montáž podlah z dlaždic keramických lepených flexibilním lepidlem Příplatek k cenám za dvousložkový spárovací tmel</t>
  </si>
  <si>
    <t>-1207196356</t>
  </si>
  <si>
    <t>https://podminky.urs.cz/item/CS_URS_2021_02/771577114</t>
  </si>
  <si>
    <t>76</t>
  </si>
  <si>
    <t>998771101</t>
  </si>
  <si>
    <t>Přesun hmot pro podlahy z dlaždic stanovený z hmotnosti přesunovaného materiálu vodorovná dopravní vzdálenost do 50 m v objektech výšky do 6 m</t>
  </si>
  <si>
    <t>342175808</t>
  </si>
  <si>
    <t>https://podminky.urs.cz/item/CS_URS_2021_02/998771101</t>
  </si>
  <si>
    <t>77</t>
  </si>
  <si>
    <t>998771181</t>
  </si>
  <si>
    <t>Přesun hmot pro podlahy z dlaždic stanovený z hmotnosti přesunovaného materiálu Příplatek k ceně za přesun prováděný bez použití mechanizace pro jakoukoliv výšku objektu</t>
  </si>
  <si>
    <t>1308279142</t>
  </si>
  <si>
    <t>https://podminky.urs.cz/item/CS_URS_2021_02/998771181</t>
  </si>
  <si>
    <t>776</t>
  </si>
  <si>
    <t>Podlahy povlakové</t>
  </si>
  <si>
    <t>78</t>
  </si>
  <si>
    <t>776121321</t>
  </si>
  <si>
    <t>Příprava podkladu penetrace neředěná podlah</t>
  </si>
  <si>
    <t>-1680175833</t>
  </si>
  <si>
    <t>https://podminky.urs.cz/item/CS_URS_2021_02/776121321</t>
  </si>
  <si>
    <t>6,49+15,59+5,1+26,41+12,15</t>
  </si>
  <si>
    <t>79</t>
  </si>
  <si>
    <t>776141122</t>
  </si>
  <si>
    <t>Příprava podkladu vyrovnání samonivelační stěrkou podlah min.pevnosti 20 MPa, tloušťky přes 3 do 5 mm</t>
  </si>
  <si>
    <t>-738891237</t>
  </si>
  <si>
    <t>https://podminky.urs.cz/item/CS_URS_2021_02/776141122</t>
  </si>
  <si>
    <t>80</t>
  </si>
  <si>
    <t>776201811</t>
  </si>
  <si>
    <t>Demontáž povlakových podlahovin lepených ručně bez podložky</t>
  </si>
  <si>
    <t>249214057</t>
  </si>
  <si>
    <t>https://podminky.urs.cz/item/CS_URS_2021_02/776201811</t>
  </si>
  <si>
    <t>81</t>
  </si>
  <si>
    <t>776221111</t>
  </si>
  <si>
    <t>Montáž podlahovin z PVC lepením standardním lepidlem z pásů standardních</t>
  </si>
  <si>
    <t>-643999981</t>
  </si>
  <si>
    <t>https://podminky.urs.cz/item/CS_URS_2021_02/776221111</t>
  </si>
  <si>
    <t>28412285</t>
  </si>
  <si>
    <t>krytina podlahová heterogenní tl 2mm</t>
  </si>
  <si>
    <t>-67381760</t>
  </si>
  <si>
    <t>https://podminky.urs.cz/item/CS_URS_2021_02/28412285</t>
  </si>
  <si>
    <t>77,3*0,1</t>
  </si>
  <si>
    <t>73,47*1,1 'Přepočtené koeficientem množství</t>
  </si>
  <si>
    <t>83</t>
  </si>
  <si>
    <t>776223112</t>
  </si>
  <si>
    <t>Montáž podlahovin z PVC spoj podlah svařováním za studena</t>
  </si>
  <si>
    <t>129920476</t>
  </si>
  <si>
    <t>https://podminky.urs.cz/item/CS_URS_2021_02/776223112</t>
  </si>
  <si>
    <t>4,1+6,25+2,75+12,7+3,3</t>
  </si>
  <si>
    <t>84</t>
  </si>
  <si>
    <t>776410811</t>
  </si>
  <si>
    <t>Demontáž soklíků nebo lišt pryžových nebo plastových</t>
  </si>
  <si>
    <t>-1779740846</t>
  </si>
  <si>
    <t>https://podminky.urs.cz/item/CS_URS_2021_02/776410811</t>
  </si>
  <si>
    <t>17,4+8,63+12,95+18,15+6,45+16,81+19,2</t>
  </si>
  <si>
    <t>85</t>
  </si>
  <si>
    <t>776411112</t>
  </si>
  <si>
    <t>Montáž soklíků lepením obvodových, výšky přes 80 do 100 mm</t>
  </si>
  <si>
    <t>1430293098</t>
  </si>
  <si>
    <t>https://podminky.urs.cz/item/CS_URS_2021_02/776411112</t>
  </si>
  <si>
    <t>77,3</t>
  </si>
  <si>
    <t>86</t>
  </si>
  <si>
    <t>776421111</t>
  </si>
  <si>
    <t>Montáž lišt obvodových lepených</t>
  </si>
  <si>
    <t>-428479134</t>
  </si>
  <si>
    <t>https://podminky.urs.cz/item/CS_URS_2021_02/776421111</t>
  </si>
  <si>
    <t>(10,3+16,05+8,4+23,5+11,6)*2</t>
  </si>
  <si>
    <t>87</t>
  </si>
  <si>
    <t>284110R1</t>
  </si>
  <si>
    <t>Ukončovací lišta pro PVC</t>
  </si>
  <si>
    <t>1670693973</t>
  </si>
  <si>
    <t>88</t>
  </si>
  <si>
    <t>284110R2</t>
  </si>
  <si>
    <t>Lišta ke zformování rohu pro PVC</t>
  </si>
  <si>
    <t>555471062</t>
  </si>
  <si>
    <t>89</t>
  </si>
  <si>
    <t>776421312</t>
  </si>
  <si>
    <t>Montáž lišt přechodových šroubovaných</t>
  </si>
  <si>
    <t>410183154</t>
  </si>
  <si>
    <t>https://podminky.urs.cz/item/CS_URS_2021_02/776421312</t>
  </si>
  <si>
    <t>6,7</t>
  </si>
  <si>
    <t>90</t>
  </si>
  <si>
    <t>55343118</t>
  </si>
  <si>
    <t>profil přechodový Al - Z/08</t>
  </si>
  <si>
    <t>1231325547</t>
  </si>
  <si>
    <t>https://podminky.urs.cz/item/CS_URS_2021_02/55343118</t>
  </si>
  <si>
    <t>91</t>
  </si>
  <si>
    <t>998776101</t>
  </si>
  <si>
    <t>Přesun hmot pro podlahy povlakové stanovený z hmotnosti přesunovaného materiálu vodorovná dopravní vzdálenost do 50 m v objektech výšky do 6 m</t>
  </si>
  <si>
    <t>-1470220452</t>
  </si>
  <si>
    <t>https://podminky.urs.cz/item/CS_URS_2021_02/998776101</t>
  </si>
  <si>
    <t>92</t>
  </si>
  <si>
    <t>998776181</t>
  </si>
  <si>
    <t>Přesun hmot pro podlahy povlakové stanovený z hmotnosti přesunovaného materiálu Příplatek k cenám za přesun prováděný bez použití mechanizace pro jakoukoliv výšku objektu</t>
  </si>
  <si>
    <t>348656900</t>
  </si>
  <si>
    <t>https://podminky.urs.cz/item/CS_URS_2021_02/998776181</t>
  </si>
  <si>
    <t>781</t>
  </si>
  <si>
    <t>Dokončovací práce - obklady</t>
  </si>
  <si>
    <t>93</t>
  </si>
  <si>
    <t>781121011</t>
  </si>
  <si>
    <t>Příprava podkladu před provedením obkladu nátěr penetrační na stěnu</t>
  </si>
  <si>
    <t>2125547744</t>
  </si>
  <si>
    <t>https://podminky.urs.cz/item/CS_URS_2021_02/781121011</t>
  </si>
  <si>
    <t>10,1*2</t>
  </si>
  <si>
    <t>94</t>
  </si>
  <si>
    <t>781471810</t>
  </si>
  <si>
    <t>Demontáž obkladů z dlaždic keramických kladených do malty</t>
  </si>
  <si>
    <t>-362591225</t>
  </si>
  <si>
    <t>https://podminky.urs.cz/item/CS_URS_2021_02/781471810</t>
  </si>
  <si>
    <t>(4,63+8,49+1,16+8,5+16,16)*2+1,5*1,3</t>
  </si>
  <si>
    <t>95</t>
  </si>
  <si>
    <t>781474114</t>
  </si>
  <si>
    <t>Montáž obkladů vnitřních stěn z dlaždic keramických lepených flexibilním lepidlem maloformátových hladkých přes 19 do 22 ks/m2</t>
  </si>
  <si>
    <t>-324241352</t>
  </si>
  <si>
    <t>https://podminky.urs.cz/item/CS_URS_2021_02/781474114</t>
  </si>
  <si>
    <t>96</t>
  </si>
  <si>
    <t>59761067</t>
  </si>
  <si>
    <t>obklad keramický pro interiér přes 19 do 22ks/m2</t>
  </si>
  <si>
    <t>-10015443</t>
  </si>
  <si>
    <t>https://podminky.urs.cz/item/CS_URS_2021_02/59761067</t>
  </si>
  <si>
    <t>20,2*1,05 'Přepočtené koeficientem množství</t>
  </si>
  <si>
    <t>97</t>
  </si>
  <si>
    <t>781477112</t>
  </si>
  <si>
    <t>Montáž obkladů vnitřních stěn z dlaždic keramických Příplatek k cenám za obklady v omezeném prostoru</t>
  </si>
  <si>
    <t>1126583222</t>
  </si>
  <si>
    <t>https://podminky.urs.cz/item/CS_URS_2021_02/781477112</t>
  </si>
  <si>
    <t>98</t>
  </si>
  <si>
    <t>781479196</t>
  </si>
  <si>
    <t>Montáž obkladů vnitřních stěn z dlaždic keramických Příplatek k cenám za dvousložkový spárovací tmel</t>
  </si>
  <si>
    <t>-1375895106</t>
  </si>
  <si>
    <t>https://podminky.urs.cz/item/CS_URS_2021_02/781479196</t>
  </si>
  <si>
    <t>99</t>
  </si>
  <si>
    <t>781494111</t>
  </si>
  <si>
    <t>Obklad - dokončující práce profily ukončovací a rohové lepené flexibilním lepidlem</t>
  </si>
  <si>
    <t>619153739</t>
  </si>
  <si>
    <t>https://podminky.urs.cz/item/CS_URS_2021_02/781494111</t>
  </si>
  <si>
    <t>10,1+(8*2)</t>
  </si>
  <si>
    <t>100</t>
  </si>
  <si>
    <t>781495115</t>
  </si>
  <si>
    <t>Obklad - dokončující práce ostatní práce spárování silikonem</t>
  </si>
  <si>
    <t>-1294927484</t>
  </si>
  <si>
    <t>https://podminky.urs.cz/item/CS_URS_2021_02/781495115</t>
  </si>
  <si>
    <t>7,3+2,9+2,85+12,3+11,6</t>
  </si>
  <si>
    <t>101</t>
  </si>
  <si>
    <t>781495122</t>
  </si>
  <si>
    <t>Obklad - dokončující práce ostatní práce separační provazec do pružných spar, průměru 4 mm</t>
  </si>
  <si>
    <t>-1233300889</t>
  </si>
  <si>
    <t>https://podminky.urs.cz/item/CS_URS_2021_02/781495122</t>
  </si>
  <si>
    <t>102</t>
  </si>
  <si>
    <t>998781101</t>
  </si>
  <si>
    <t>Přesun hmot pro obklady keramické stanovený z hmotnosti přesunovaného materiálu vodorovná dopravní vzdálenost do 50 m v objektech výšky do 6 m</t>
  </si>
  <si>
    <t>-1360142253</t>
  </si>
  <si>
    <t>https://podminky.urs.cz/item/CS_URS_2021_02/998781101</t>
  </si>
  <si>
    <t>103</t>
  </si>
  <si>
    <t>998781181</t>
  </si>
  <si>
    <t>Přesun hmot pro obklady keramické stanovený z hmotnosti přesunovaného materiálu Příplatek k cenám za přesun prováděný bez použití mechanizace pro jakoukoliv výšku objektu</t>
  </si>
  <si>
    <t>67697941</t>
  </si>
  <si>
    <t>https://podminky.urs.cz/item/CS_URS_2021_02/998781181</t>
  </si>
  <si>
    <t>784</t>
  </si>
  <si>
    <t>Dokončovací práce - malby a tapety</t>
  </si>
  <si>
    <t>104</t>
  </si>
  <si>
    <t>784181121</t>
  </si>
  <si>
    <t>Penetrace podkladu jednonásobná hloubková akrylátová bezbarvá v místnostech výšky do 3,80 m</t>
  </si>
  <si>
    <t>166122520</t>
  </si>
  <si>
    <t>https://podminky.urs.cz/item/CS_URS_2021_02/784181121</t>
  </si>
  <si>
    <t>(3,25+12,39+24,3+9,1+20,34)*3,85+11,54*1,85+(11,1+11,6+12,33+1,6)*3,85+6,49+5,1</t>
  </si>
  <si>
    <t>105</t>
  </si>
  <si>
    <t>784211121</t>
  </si>
  <si>
    <t>Malby z malířských směsí oděruvzdorných za mokra dvojnásobné, bílé za mokra oděruvzdorné středně v místnostech výšky do 3,80 m</t>
  </si>
  <si>
    <t>-713042639</t>
  </si>
  <si>
    <t>https://podminky.urs.cz/item/CS_URS_2021_02/784211121</t>
  </si>
  <si>
    <t>787</t>
  </si>
  <si>
    <t>Dokončovací práce - zasklívání</t>
  </si>
  <si>
    <t>106</t>
  </si>
  <si>
    <t>7873133R1</t>
  </si>
  <si>
    <t>Přepážka pro 2 osoby. Zasklení z bezpečnostního skla 33.1 v rámu s otvory pro mluvení. Mezi osobami bude vložena další přepážka z bezpečnostního skla 33.1. - O/01 - dod. a mtž.</t>
  </si>
  <si>
    <t>503502613</t>
  </si>
  <si>
    <t>HZS</t>
  </si>
  <si>
    <t>Hodinové zúčtovací sazby</t>
  </si>
  <si>
    <t>107</t>
  </si>
  <si>
    <t>HZS1292</t>
  </si>
  <si>
    <t>Hodinové zúčtovací sazby profesí HSV zemní a pomocné práce stavební dělník - nezměřitelné práce, práce nepostižitelné ceníkem (např. demontáž a přemístění vnitřního vybavení apod.)</t>
  </si>
  <si>
    <t>hod</t>
  </si>
  <si>
    <t>512</t>
  </si>
  <si>
    <t>-1614606631</t>
  </si>
  <si>
    <t>https://podminky.urs.cz/item/CS_URS_2021_02/HZS1292</t>
  </si>
  <si>
    <t>SO 01 - D.1.4 - Zdravotně technické instalace</t>
  </si>
  <si>
    <t xml:space="preserve">    4 - Vodorovné konstrukce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</si>
  <si>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</si>
  <si>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</si>
  <si>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</si>
  <si>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727 - Zdravotechnika - požární ochrana</t>
  </si>
  <si>
    <t>Vodorovné konstrukce</t>
  </si>
  <si>
    <t>411388621</t>
  </si>
  <si>
    <t>Zabetonování otvorů ve stropech nebo v klenbách včetně lešení, bednění, odbednění a výztuže (materiál v ceně) ze suchých směsí, tl. do 250 mm ve stropech železobetonových, tvárnicových a prefabrikovaných plochy do 0,25 m2</t>
  </si>
  <si>
    <t>606104348</t>
  </si>
  <si>
    <t>https://podminky.urs.cz/item/CS_URS_2021_02/411388621</t>
  </si>
  <si>
    <t>Výkres č. D.1.4.01-07</t>
  </si>
  <si>
    <t>611325221</t>
  </si>
  <si>
    <t>Vápenocementová omítka jednotlivých malých ploch štuková na stropech, plochy jednotlivě do 0,09 m2</t>
  </si>
  <si>
    <t>2022534106</t>
  </si>
  <si>
    <t>https://podminky.urs.cz/item/CS_URS_2021_02/611325221</t>
  </si>
  <si>
    <t>612135101</t>
  </si>
  <si>
    <t>Hrubá výplň rýh maltou jakékoli šířky rýhy ve stěnách</t>
  </si>
  <si>
    <t>-1828741279</t>
  </si>
  <si>
    <t>https://podminky.urs.cz/item/CS_URS_2021_02/612135101</t>
  </si>
  <si>
    <t>31*0,1</t>
  </si>
  <si>
    <t>612325121</t>
  </si>
  <si>
    <t>Vápenocementová omítka rýh štuková ve stěnách, šířky rýhy do 150 mm</t>
  </si>
  <si>
    <t>-1668026234</t>
  </si>
  <si>
    <t>https://podminky.urs.cz/item/CS_URS_2021_02/612325121</t>
  </si>
  <si>
    <t>532846700</t>
  </si>
  <si>
    <t>974032132</t>
  </si>
  <si>
    <t>Vysekání rýh ve stěnách nebo příčkách z dutých cihel, tvárnic, desek z dutých cihel nebo tvárnic do hl. 50 mm a šířky do 70 mm</t>
  </si>
  <si>
    <t>1038257641</t>
  </si>
  <si>
    <t>https://podminky.urs.cz/item/CS_URS_2021_02/974032132</t>
  </si>
  <si>
    <t>977151214</t>
  </si>
  <si>
    <t>Jádrové vrty diamantovými korunkami do stavebních materiálů (železobetonu, betonu, cihel, obkladů, dlažeb, kamene) dovrchní (směrem vzhůru), průměru přes 50 do 60 mm</t>
  </si>
  <si>
    <t>1461798355</t>
  </si>
  <si>
    <t>https://podminky.urs.cz/item/CS_URS_2021_02/977151214</t>
  </si>
  <si>
    <t>0,25*2</t>
  </si>
  <si>
    <t>977151221</t>
  </si>
  <si>
    <t>Jádrové vrty diamantovými korunkami do stavebních materiálů (železobetonu, betonu, cihel, obkladů, dlažeb, kamene) dovrchní (směrem vzhůru), průměru přes 110 do 120 mm</t>
  </si>
  <si>
    <t>-347909349</t>
  </si>
  <si>
    <t>https://podminky.urs.cz/item/CS_URS_2021_02/977151221</t>
  </si>
  <si>
    <t>0,25</t>
  </si>
  <si>
    <t>-1039347607</t>
  </si>
  <si>
    <t>-1920286311</t>
  </si>
  <si>
    <t>265351039</t>
  </si>
  <si>
    <t>0,489*9 'Přepočtené koeficientem množství</t>
  </si>
  <si>
    <t>1085950628</t>
  </si>
  <si>
    <t>-679909932</t>
  </si>
  <si>
    <t>713</t>
  </si>
  <si>
    <t>Izolace tepelné</t>
  </si>
  <si>
    <t>713461831</t>
  </si>
  <si>
    <t>Odstranění tepelné izolace potrubí, ohybů a armatur tvarovkami nebo deskami potrubními pouzdry staženými drátem uchycenými sponami potrubí, tloušťka izolace do 100 mm</t>
  </si>
  <si>
    <t>-854935130</t>
  </si>
  <si>
    <t>https://podminky.urs.cz/item/CS_URS_2021_02/713461831</t>
  </si>
  <si>
    <t>29,5</t>
  </si>
  <si>
    <t>713463121</t>
  </si>
  <si>
    <t>Montáž izolace tepelné potrubí a ohybů tvarovkami nebo deskami potrubními pouzdry bez povrchové úpravy (izolační materiál ve specifikaci) uchycenými sponami potrubí jednovrstvá</t>
  </si>
  <si>
    <t>-746034613</t>
  </si>
  <si>
    <t>https://podminky.urs.cz/item/CS_URS_2021_02/713463121</t>
  </si>
  <si>
    <t>28377100</t>
  </si>
  <si>
    <t>pouzdro izolační potrubní z pěnového polyetylenu 18/6mm</t>
  </si>
  <si>
    <t>972685</t>
  </si>
  <si>
    <t>https://podminky.urs.cz/item/CS_URS_2021_02/28377100</t>
  </si>
  <si>
    <t>721</t>
  </si>
  <si>
    <t>Zdravotechnika - vnitřní kanalizace</t>
  </si>
  <si>
    <t>721171808</t>
  </si>
  <si>
    <t>Demontáž potrubí z PVC odpadních nebo připojovacích do D 114</t>
  </si>
  <si>
    <t>-1650358231</t>
  </si>
  <si>
    <t>https://podminky.urs.cz/item/CS_URS_2021_02/721171808</t>
  </si>
  <si>
    <t>721171915</t>
  </si>
  <si>
    <t>Opravy odpadního potrubí plastového propojení dosavadního potrubí DN 110</t>
  </si>
  <si>
    <t>156294854</t>
  </si>
  <si>
    <t>https://podminky.urs.cz/item/CS_URS_2021_02/721171915</t>
  </si>
  <si>
    <t>721174043</t>
  </si>
  <si>
    <t>Potrubí z trub polypropylenových připojovací DN 50</t>
  </si>
  <si>
    <t>-1556772320</t>
  </si>
  <si>
    <t>https://podminky.urs.cz/item/CS_URS_2021_02/721174043</t>
  </si>
  <si>
    <t>4,5</t>
  </si>
  <si>
    <t>721174005</t>
  </si>
  <si>
    <t>Potrubí z trub polypropylenových svodné (ležaté) DN 110</t>
  </si>
  <si>
    <t>-1807819112</t>
  </si>
  <si>
    <t>https://podminky.urs.cz/item/CS_URS_2021_02/721174005</t>
  </si>
  <si>
    <t>721194105</t>
  </si>
  <si>
    <t>Vyměření přípojek na potrubí vyvedení a upevnění odpadních výpustek DN 50</t>
  </si>
  <si>
    <t>-1019182008</t>
  </si>
  <si>
    <t>https://podminky.urs.cz/item/CS_URS_2021_02/721194105</t>
  </si>
  <si>
    <t>721194109</t>
  </si>
  <si>
    <t>Vyměření přípojek na potrubí vyvedení a upevnění odpadních výpustek DN 110</t>
  </si>
  <si>
    <t>-1183232568</t>
  </si>
  <si>
    <t>https://podminky.urs.cz/item/CS_URS_2021_02/721194109</t>
  </si>
  <si>
    <t>721210812</t>
  </si>
  <si>
    <t>Demontáž kanalizačního příslušenství vpustí podlahových z kyselinovzdorné kameniny DN 70</t>
  </si>
  <si>
    <t>1612666611</t>
  </si>
  <si>
    <t>https://podminky.urs.cz/item/CS_URS_2021_02/721210812</t>
  </si>
  <si>
    <t>721211402</t>
  </si>
  <si>
    <t>Podlahové vpusti s vodorovným odtokem DN 40/50 s automatickým vztlakovým uzávěrem</t>
  </si>
  <si>
    <t>-77144376</t>
  </si>
  <si>
    <t>https://podminky.urs.cz/item/CS_URS_2021_02/721211402</t>
  </si>
  <si>
    <t>721220801</t>
  </si>
  <si>
    <t>Demontáž zápachových uzávěrek do DN 70</t>
  </si>
  <si>
    <t>218307159</t>
  </si>
  <si>
    <t>https://podminky.urs.cz/item/CS_URS_2021_02/721220801</t>
  </si>
  <si>
    <t>721274123</t>
  </si>
  <si>
    <t>Ventily přivzdušňovací odpadních potrubí vnitřní DN 100</t>
  </si>
  <si>
    <t>-657496549</t>
  </si>
  <si>
    <t>https://podminky.urs.cz/item/CS_URS_2021_02/721274123</t>
  </si>
  <si>
    <t>721290111</t>
  </si>
  <si>
    <t>Zkouška těsnosti kanalizace v objektech vodou do DN 125</t>
  </si>
  <si>
    <t>255853435</t>
  </si>
  <si>
    <t>https://podminky.urs.cz/item/CS_URS_2021_02/721290111</t>
  </si>
  <si>
    <t>8,5</t>
  </si>
  <si>
    <t>998721101</t>
  </si>
  <si>
    <t>Přesun hmot pro vnitřní kanalizace stanovený z hmotnosti přesunovaného materiálu vodorovná dopravní vzdálenost do 50 m v objektech výšky do 6 m</t>
  </si>
  <si>
    <t>-1447801738</t>
  </si>
  <si>
    <t>https://podminky.urs.cz/item/CS_URS_2021_02/998721101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</si>
  <si>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</si>
  <si>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</si>
  <si>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-1257568069</t>
  </si>
  <si>
    <t>https://podminky.urs.cz/item/CS_URS_2021_02/998721181</t>
  </si>
  <si>
    <t>722</t>
  </si>
  <si>
    <t>Zdravotechnika - vnitřní vodovod</t>
  </si>
  <si>
    <t>722130801</t>
  </si>
  <si>
    <t>Demontáž potrubí z ocelových trubek pozinkovaných závitových do DN 25</t>
  </si>
  <si>
    <t>-1210777150</t>
  </si>
  <si>
    <t>https://podminky.urs.cz/item/CS_URS_2021_02/722130801</t>
  </si>
  <si>
    <t>722130831</t>
  </si>
  <si>
    <t>Demontáž potrubí z ocelových trubek pozinkovaných tvarovek nástěnek</t>
  </si>
  <si>
    <t>-1286825215</t>
  </si>
  <si>
    <t>https://podminky.urs.cz/item/CS_URS_2021_02/722130831</t>
  </si>
  <si>
    <t>722131931</t>
  </si>
  <si>
    <t>Opravy vodovodního potrubí propojení dosavadního potrubí DN 15</t>
  </si>
  <si>
    <t>-1512792791</t>
  </si>
  <si>
    <t>https://podminky.urs.cz/item/CS_URS_2021_02/722131931</t>
  </si>
  <si>
    <t>722160222</t>
  </si>
  <si>
    <t>Potrubí z měděných trubek spojovaných lisováním Ø 18/1</t>
  </si>
  <si>
    <t>50361117</t>
  </si>
  <si>
    <t>https://podminky.urs.cz/item/CS_URS_2021_02/722160222</t>
  </si>
  <si>
    <t>722190401</t>
  </si>
  <si>
    <t>Zřízení přípojek na potrubí vyvedení a upevnění výpustek do DN 25</t>
  </si>
  <si>
    <t>2021586422</t>
  </si>
  <si>
    <t>https://podminky.urs.cz/item/CS_URS_2021_02/722190401</t>
  </si>
  <si>
    <t>722220111</t>
  </si>
  <si>
    <t>Armatury s jedním závitem nástěnky pro výtokový ventil G 1/2"</t>
  </si>
  <si>
    <t>-854003179</t>
  </si>
  <si>
    <t>https://podminky.urs.cz/item/CS_URS_2021_02/722220111</t>
  </si>
  <si>
    <t>722220121</t>
  </si>
  <si>
    <t>Armatury s jedním závitem nástěnky pro baterii G 1/2"</t>
  </si>
  <si>
    <t>pár</t>
  </si>
  <si>
    <t>334596760</t>
  </si>
  <si>
    <t>https://podminky.urs.cz/item/CS_URS_2021_02/722220121</t>
  </si>
  <si>
    <t>722220851</t>
  </si>
  <si>
    <t>Demontáž armatur závitových s jedním závitem do G 3/4</t>
  </si>
  <si>
    <t>1215772967</t>
  </si>
  <si>
    <t>https://podminky.urs.cz/item/CS_URS_2021_02/722220851</t>
  </si>
  <si>
    <t>722290226</t>
  </si>
  <si>
    <t>Zkoušky, proplach a desinfekce vodovodního potrubí zkoušky těsnosti vodovodního potrubí závitového do DN 50</t>
  </si>
  <si>
    <t>662796542</t>
  </si>
  <si>
    <t>https://podminky.urs.cz/item/CS_URS_2021_02/722290226</t>
  </si>
  <si>
    <t>722290234</t>
  </si>
  <si>
    <t>Zkoušky, proplach a desinfekce vodovodního potrubí proplach a desinfekce vodovodního potrubí do DN 80</t>
  </si>
  <si>
    <t>105391382</t>
  </si>
  <si>
    <t>https://podminky.urs.cz/item/CS_URS_2021_02/722290234</t>
  </si>
  <si>
    <t>998722101</t>
  </si>
  <si>
    <t>Přesun hmot pro vnitřní vodovod stanovený z hmotnosti přesunovaného materiálu vodorovná dopravní vzdálenost do 50 m v objektech výšky do 6 m</t>
  </si>
  <si>
    <t>-1336550963</t>
  </si>
  <si>
    <t>https://podminky.urs.cz/item/CS_URS_2021_02/998722101</t>
  </si>
  <si>
    <t>998722181</t>
  </si>
  <si>
    <t>Přesun hmot pro vnitřní vodovod stanovený z hmotnosti přesunovaného materiálu Příplatek k ceně za přesun prováděný bez použití mechanizace pro jakoukoliv výšku objektu</t>
  </si>
  <si>
    <t>-1314927452</t>
  </si>
  <si>
    <t>https://podminky.urs.cz/item/CS_URS_2021_02/998722181</t>
  </si>
  <si>
    <t>725110811</t>
  </si>
  <si>
    <t>Demontáž klozetů splachovacích s nádrží nebo tlakovým splachovačem</t>
  </si>
  <si>
    <t>1807925818</t>
  </si>
  <si>
    <t>https://podminky.urs.cz/item/CS_URS_2021_02/725110811</t>
  </si>
  <si>
    <t>725112182</t>
  </si>
  <si>
    <t xml:space="preserve">Zařízení záchodů kombi klozety s úspornou armaturou </t>
  </si>
  <si>
    <t>278144361</t>
  </si>
  <si>
    <t>https://podminky.urs.cz/item/CS_URS_2021_02/725112182</t>
  </si>
  <si>
    <t>72511495R</t>
  </si>
  <si>
    <t>Dodání a montáž WC sedátka s poklopem</t>
  </si>
  <si>
    <t>537686188</t>
  </si>
  <si>
    <t>725210821</t>
  </si>
  <si>
    <t>Demontáž umyvadel bez výtokových armatur umyvadel</t>
  </si>
  <si>
    <t>-158220961</t>
  </si>
  <si>
    <t>https://podminky.urs.cz/item/CS_URS_2021_02/725210821</t>
  </si>
  <si>
    <t>725211603</t>
  </si>
  <si>
    <t>Umyvadla keramická bílá bez výtokových armatur připevněná na stěnu šrouby bez sloupu nebo krytu na sifon, šířka umyvadla 600 mm</t>
  </si>
  <si>
    <t>-1057122249</t>
  </si>
  <si>
    <t>https://podminky.urs.cz/item/CS_URS_2021_02/725211603</t>
  </si>
  <si>
    <t>725320822</t>
  </si>
  <si>
    <t>Demontáž dřezů dvojitých bez výtokových armatur vestavěných v kuchyňských sestavách</t>
  </si>
  <si>
    <t>-794296814</t>
  </si>
  <si>
    <t>https://podminky.urs.cz/item/CS_URS_2021_02/725320822</t>
  </si>
  <si>
    <t>725800924</t>
  </si>
  <si>
    <t>Opravy zařizovacích armatur zpětná montáž baterie G 1/2 nebo G 3/4 nástěnné</t>
  </si>
  <si>
    <t>-1837449885</t>
  </si>
  <si>
    <t>https://podminky.urs.cz/item/CS_URS_2021_02/725800924</t>
  </si>
  <si>
    <t>725800993</t>
  </si>
  <si>
    <t>Opravy zařizovacích armatur zpětná montáž zápachové uzávěrky dvojité</t>
  </si>
  <si>
    <t>-617781586</t>
  </si>
  <si>
    <t>https://podminky.urs.cz/item/CS_URS_2021_02/725800993</t>
  </si>
  <si>
    <t>725813111</t>
  </si>
  <si>
    <t>Ventily rohové bez připojovací trubičky nebo flexi hadičky G 1/2"</t>
  </si>
  <si>
    <t>1667385422</t>
  </si>
  <si>
    <t>https://podminky.urs.cz/item/CS_URS_2021_02/725813111</t>
  </si>
  <si>
    <t>725820801</t>
  </si>
  <si>
    <t>Demontáž baterií nástěnných do G 3/4</t>
  </si>
  <si>
    <t>546474953</t>
  </si>
  <si>
    <t>https://podminky.urs.cz/item/CS_URS_2021_02/725820801</t>
  </si>
  <si>
    <t>725821312</t>
  </si>
  <si>
    <t xml:space="preserve">Baterie dřezové nástěnné pákové s otáčivým ústím </t>
  </si>
  <si>
    <t>955310975</t>
  </si>
  <si>
    <t>https://podminky.urs.cz/item/CS_URS_2021_02/725821312</t>
  </si>
  <si>
    <t>725849411</t>
  </si>
  <si>
    <t>Baterie sprchové montáž nástěnných baterií s přislušenstvím</t>
  </si>
  <si>
    <t>364619285</t>
  </si>
  <si>
    <t>https://podminky.urs.cz/item/CS_URS_2021_02/725849411</t>
  </si>
  <si>
    <t>725840850</t>
  </si>
  <si>
    <t xml:space="preserve">Demontáž baterií sprchových </t>
  </si>
  <si>
    <t>1442628693</t>
  </si>
  <si>
    <t>https://podminky.urs.cz/item/CS_URS_2021_02/725840850</t>
  </si>
  <si>
    <t>725861102</t>
  </si>
  <si>
    <t>Zápachové uzávěrky zařizovacích předmětů pro umyvadla DN 40</t>
  </si>
  <si>
    <t>-373371614</t>
  </si>
  <si>
    <t>https://podminky.urs.cz/item/CS_URS_2021_02/725861102</t>
  </si>
  <si>
    <t>55145500</t>
  </si>
  <si>
    <t>baterie sprchová s růžicí a držákem</t>
  </si>
  <si>
    <t>-2133688438</t>
  </si>
  <si>
    <t>https://podminky.urs.cz/item/CS_URS_2021_02/55145500</t>
  </si>
  <si>
    <t>725R</t>
  </si>
  <si>
    <t>Kotevní systém pro zdravotechniku (závitová tyč, objímky, spojovací matice, nosník, kombi šroub...)</t>
  </si>
  <si>
    <t>682874728</t>
  </si>
  <si>
    <t>998725101</t>
  </si>
  <si>
    <t>Přesun hmot pro zařizovací předměty stanovený z hmotnosti přesunovaného materiálu vodorovná dopravní vzdálenost do 50 m v objektech výšky do 6 m</t>
  </si>
  <si>
    <t>1026413813</t>
  </si>
  <si>
    <t>https://podminky.urs.cz/item/CS_URS_2021_02/998725101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</si>
  <si>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</si>
  <si>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</si>
  <si>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983071602</t>
  </si>
  <si>
    <t>https://podminky.urs.cz/item/CS_URS_2021_02/998725181</t>
  </si>
  <si>
    <t>727</t>
  </si>
  <si>
    <t>Zdravotechnika - požární ochrana</t>
  </si>
  <si>
    <t>727223123</t>
  </si>
  <si>
    <t>Protipožární ochranné manžety plastového potrubí prostup stropem tloušťky 250 mm D 50</t>
  </si>
  <si>
    <t>-1861073350</t>
  </si>
  <si>
    <t>https://podminky.urs.cz/item/CS_URS_2021_02/727223123</t>
  </si>
  <si>
    <t>727223127</t>
  </si>
  <si>
    <t>Protipožární ochranné manžety plastového potrubí prostup stropem tloušťky 250 mm D 110</t>
  </si>
  <si>
    <t>-167431673</t>
  </si>
  <si>
    <t>https://podminky.urs.cz/item/CS_URS_2021_02/727223127</t>
  </si>
  <si>
    <t>HZS2211</t>
  </si>
  <si>
    <t>Hodinové zúčtovací sazby profesí PSV provádění stavebních instalací instalatér - dem. doplňků zařízení koupelen (dávkovače, zásobníky, madla, mycí box apod.)</t>
  </si>
  <si>
    <t>406945606</t>
  </si>
  <si>
    <t>https://podminky.urs.cz/item/CS_URS_2021_02/HZS2211</t>
  </si>
  <si>
    <t>SO 01 - D.1.5 -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</si>
  <si>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</si>
  <si>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</si>
  <si>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</si>
  <si>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340235212</t>
  </si>
  <si>
    <t>Zazdívka otvorů v příčkách nebo stěnách cihlami plnými pálenými plochy do 0,0225 m2, tloušťky přes 100 mm</t>
  </si>
  <si>
    <t>802997253</t>
  </si>
  <si>
    <t>https://podminky.urs.cz/item/CS_URS_2021_02/340235212</t>
  </si>
  <si>
    <t>Výkres č. D.1.5.01-04</t>
  </si>
  <si>
    <t>704057655</t>
  </si>
  <si>
    <t>-423836763</t>
  </si>
  <si>
    <t>1485364062</t>
  </si>
  <si>
    <t>6*0,05</t>
  </si>
  <si>
    <t>-265753346</t>
  </si>
  <si>
    <t>612325221</t>
  </si>
  <si>
    <t>Vápenocementová omítka jednotlivých malých ploch štuková na stěnách, plochy jednotlivě do 0,09 m2</t>
  </si>
  <si>
    <t>-1312476730</t>
  </si>
  <si>
    <t>https://podminky.urs.cz/item/CS_URS_2021_02/612325221</t>
  </si>
  <si>
    <t>-509504872</t>
  </si>
  <si>
    <t>971033131</t>
  </si>
  <si>
    <t>Vybourání otvorů ve zdivu základovém nebo nadzákladovém z cihel, tvárnic, příčkovek z cihel pálených na maltu vápennou nebo vápenocementovou průměru profilu do 60 mm, tl. do 150 mm</t>
  </si>
  <si>
    <t>444931778</t>
  </si>
  <si>
    <t>https://podminky.urs.cz/item/CS_URS_2021_02/971033131</t>
  </si>
  <si>
    <t>974032121</t>
  </si>
  <si>
    <t>Vysekání rýh ve stěnách nebo příčkách z dutých cihel, tvárnic, desek z dutých cihel nebo tvárnic do hl. 30 mm a šířky do 30 mm</t>
  </si>
  <si>
    <t>1317212436</t>
  </si>
  <si>
    <t>https://podminky.urs.cz/item/CS_URS_2021_02/974032121</t>
  </si>
  <si>
    <t>977151211</t>
  </si>
  <si>
    <t>Jádrové vrty diamantovými korunkami do stavebních materiálů (železobetonu, betonu, cihel, obkladů, dlažeb, kamene) dovrchní (směrem vzhůru), průměru do 35 mm</t>
  </si>
  <si>
    <t>795706292</t>
  </si>
  <si>
    <t>https://podminky.urs.cz/item/CS_URS_2021_02/977151211</t>
  </si>
  <si>
    <t>0,35*2</t>
  </si>
  <si>
    <t>-1093077453</t>
  </si>
  <si>
    <t>-571719163</t>
  </si>
  <si>
    <t>0,084*9 'Přepočtené koeficientem množství</t>
  </si>
  <si>
    <t>1515645884</t>
  </si>
  <si>
    <t>2040267470</t>
  </si>
  <si>
    <t>-826415267</t>
  </si>
  <si>
    <t>4335089</t>
  </si>
  <si>
    <t>1994345157</t>
  </si>
  <si>
    <t>28377093</t>
  </si>
  <si>
    <t>pouzdro izolační potrubní z pěnového polyetylenu 15/6mm</t>
  </si>
  <si>
    <t>452879093</t>
  </si>
  <si>
    <t>https://podminky.urs.cz/item/CS_URS_2021_02/28377093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</si>
  <si>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</si>
  <si>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</si>
  <si>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-1283037820</t>
  </si>
  <si>
    <t>https://podminky.urs.cz/item/CS_URS_2021_02/713463211</t>
  </si>
  <si>
    <t>63154003</t>
  </si>
  <si>
    <t>pouzdro izolační potrubní z minerální vlny s Al fólií max. 250/100°C 18/20mm</t>
  </si>
  <si>
    <t>-1787777405</t>
  </si>
  <si>
    <t>https://podminky.urs.cz/item/CS_URS_2021_02/63154003</t>
  </si>
  <si>
    <t>998713101</t>
  </si>
  <si>
    <t>Přesun hmot pro izolace tepelné stanovený z hmotnosti přesunovaného materiálu vodorovná dopravní vzdálenost do 50 m v objektech výšky do 6 m</t>
  </si>
  <si>
    <t>1330635071</t>
  </si>
  <si>
    <t>https://podminky.urs.cz/item/CS_URS_2021_02/998713101</t>
  </si>
  <si>
    <t>998713181</t>
  </si>
  <si>
    <t>Přesun hmot pro izolace tepelné stanovený z hmotnosti přesunovaného materiálu Příplatek k cenám za přesun prováděný bez použití mechanizace pro jakoukoliv výšku objektu</t>
  </si>
  <si>
    <t>2050904270</t>
  </si>
  <si>
    <t>https://podminky.urs.cz/item/CS_URS_2021_02/998713181</t>
  </si>
  <si>
    <t>7271130R1</t>
  </si>
  <si>
    <t xml:space="preserve">Protipožární trubní ucpávky Cu potrubí 18x1 s nehořlavou izolací a protipožárním tmelem prostup stropem tloušťky 250 mm </t>
  </si>
  <si>
    <t>-1790125760</t>
  </si>
  <si>
    <t>733</t>
  </si>
  <si>
    <t>Ústřední vytápění - rozvodné potrubí</t>
  </si>
  <si>
    <t>733120815</t>
  </si>
  <si>
    <t>Demontáž potrubí z trubek Ø do 38</t>
  </si>
  <si>
    <t>1993112511</t>
  </si>
  <si>
    <t>https://podminky.urs.cz/item/CS_URS_2021_02/733120815</t>
  </si>
  <si>
    <t>733223301</t>
  </si>
  <si>
    <t>Potrubí z trubek měděných tvrdých spojovaných lisováním PN 16, T= +110°C Ø 15/1</t>
  </si>
  <si>
    <t>-1706437766</t>
  </si>
  <si>
    <t>https://podminky.urs.cz/item/CS_URS_2021_02/733223301</t>
  </si>
  <si>
    <t>733223302</t>
  </si>
  <si>
    <t>Potrubí z trubek měděných tvrdých spojovaných lisováním PN 16, T= +110°C Ø 18/1</t>
  </si>
  <si>
    <t>1333995172</t>
  </si>
  <si>
    <t>https://podminky.urs.cz/item/CS_URS_2021_02/733223302</t>
  </si>
  <si>
    <t>733224222</t>
  </si>
  <si>
    <t>Potrubí z trubek měděných Příplatek k cenám za zhotovení přípojky z trubek měděných Ø 15/1</t>
  </si>
  <si>
    <t>-1728231245</t>
  </si>
  <si>
    <t>https://podminky.urs.cz/item/CS_URS_2021_02/733224222</t>
  </si>
  <si>
    <t>733291101</t>
  </si>
  <si>
    <t>Zkoušky těsnosti potrubí z trubek měděných Ø do 35/1,5</t>
  </si>
  <si>
    <t>1182214507</t>
  </si>
  <si>
    <t>https://podminky.urs.cz/item/CS_URS_2021_02/733291101</t>
  </si>
  <si>
    <t>733291903</t>
  </si>
  <si>
    <t>Opravy rozvodů potrubí z trubek měděných propojení potrubí Ø 18/1</t>
  </si>
  <si>
    <t>-628086507</t>
  </si>
  <si>
    <t>https://podminky.urs.cz/item/CS_URS_2021_02/733291903</t>
  </si>
  <si>
    <t>723111204</t>
  </si>
  <si>
    <t>Potrubí z ocelových trubek závitových černých spojovaných svařováním, bezešvých běžných DN 25</t>
  </si>
  <si>
    <t>-1044234987</t>
  </si>
  <si>
    <t>https://podminky.urs.cz/item/CS_URS_2021_02/723111204</t>
  </si>
  <si>
    <t>0,8</t>
  </si>
  <si>
    <t>998733101</t>
  </si>
  <si>
    <t>Přesun hmot pro rozvody potrubí stanovený z hmotnosti přesunovaného materiálu vodorovná dopravní vzdálenost do 50 m v objektech výšky do 6 m</t>
  </si>
  <si>
    <t>108937570</t>
  </si>
  <si>
    <t>https://podminky.urs.cz/item/CS_URS_2021_02/998733101</t>
  </si>
  <si>
    <t>998733181</t>
  </si>
  <si>
    <t>Přesun hmot pro rozvody potrubí stanovený z hmotnosti přesunovaného materiálu Příplatek k cenám za přesun prováděný bez použití mechanizace pro jakoukoliv výšku objektu</t>
  </si>
  <si>
    <t>-87583999</t>
  </si>
  <si>
    <t>https://podminky.urs.cz/item/CS_URS_2021_02/998733181</t>
  </si>
  <si>
    <t>734</t>
  </si>
  <si>
    <t>Ústřední vytápění - armatury</t>
  </si>
  <si>
    <t>734200811</t>
  </si>
  <si>
    <t>Demontáž armatur závitových s jedním závitem do G 1/2</t>
  </si>
  <si>
    <t>-1546229020</t>
  </si>
  <si>
    <t>https://podminky.urs.cz/item/CS_URS_2021_02/734200811</t>
  </si>
  <si>
    <t>734200821</t>
  </si>
  <si>
    <t>Demontáž armatur závitových se dvěma závity do G 1/2</t>
  </si>
  <si>
    <t>-1700866503</t>
  </si>
  <si>
    <t>https://podminky.urs.cz/item/CS_URS_2021_02/734200821</t>
  </si>
  <si>
    <t>734221682</t>
  </si>
  <si>
    <t xml:space="preserve">Ventily regulační závitové hlavice termostatické, pro ovládání ventilů PN 10 do 110°C kapalinové otopných těles </t>
  </si>
  <si>
    <t>-1707931659</t>
  </si>
  <si>
    <t>https://podminky.urs.cz/item/CS_URS_2021_02/734221682</t>
  </si>
  <si>
    <t>734261402</t>
  </si>
  <si>
    <t>Šroubení připojovací armatury radiátorů VK PN 10 do 110°C, regulační uzavíratelné rohové G 1/2 x 18</t>
  </si>
  <si>
    <t>-1063545361</t>
  </si>
  <si>
    <t>https://podminky.urs.cz/item/CS_URS_2021_02/734261402</t>
  </si>
  <si>
    <t>73426140R</t>
  </si>
  <si>
    <t>Multiblock T pro připojení trubkového tělesa- dod. a mtž.</t>
  </si>
  <si>
    <t>-1072683958</t>
  </si>
  <si>
    <t>734291122</t>
  </si>
  <si>
    <t>Ostatní armatury kohouty plnicí a vypouštěcí PN 10 do 90°C G 3/8</t>
  </si>
  <si>
    <t>-982263783</t>
  </si>
  <si>
    <t>https://podminky.urs.cz/item/CS_URS_2021_02/734291122</t>
  </si>
  <si>
    <t>734292713</t>
  </si>
  <si>
    <t>Ostatní armatury kulové kohouty PN 42 do 185°C přímé vnitřní závit G 1/2</t>
  </si>
  <si>
    <t>1437056852</t>
  </si>
  <si>
    <t>https://podminky.urs.cz/item/CS_URS_2021_02/734292713</t>
  </si>
  <si>
    <t>998734101</t>
  </si>
  <si>
    <t>Přesun hmot pro armatury stanovený z hmotnosti přesunovaného materiálu vodorovná dopravní vzdálenost do 50 m v objektech výšky do 6 m</t>
  </si>
  <si>
    <t>269921466</t>
  </si>
  <si>
    <t>https://podminky.urs.cz/item/CS_URS_2021_02/998734101</t>
  </si>
  <si>
    <t>998734181</t>
  </si>
  <si>
    <t>Přesun hmot pro armatury stanovený z hmotnosti přesunovaného materiálu Příplatek k cenám za přesun prováděný bez použití mechanizace pro jakoukoliv výšku objektu</t>
  </si>
  <si>
    <t>709380545</t>
  </si>
  <si>
    <t>https://podminky.urs.cz/item/CS_URS_2021_02/998734181</t>
  </si>
  <si>
    <t>735</t>
  </si>
  <si>
    <t>Ústřední vytápění - otopná tělesa</t>
  </si>
  <si>
    <t>735000912</t>
  </si>
  <si>
    <t>Regulace otopného systému při opravách vyregulování dvojregulačních ventilů a kohoutů s termostatickým ovládáním</t>
  </si>
  <si>
    <t>-1670664682</t>
  </si>
  <si>
    <t>https://podminky.urs.cz/item/CS_URS_2021_02/735000912</t>
  </si>
  <si>
    <t>735151821</t>
  </si>
  <si>
    <t xml:space="preserve">Demontáž otopných těles </t>
  </si>
  <si>
    <t>-1621675846</t>
  </si>
  <si>
    <t>https://podminky.urs.cz/item/CS_URS_2021_02/735151821</t>
  </si>
  <si>
    <t>735152475</t>
  </si>
  <si>
    <t xml:space="preserve">Otopná tělesa panelová VK dvoudesková PN 1,0 MPa, T do 110°C s jednou přídavnou přestupní plochou výšky tělesa 600 mm stavební délky 800 mm </t>
  </si>
  <si>
    <t>-1024401410</t>
  </si>
  <si>
    <t>https://podminky.urs.cz/item/CS_URS_2021_02/735152475</t>
  </si>
  <si>
    <t>73516425R</t>
  </si>
  <si>
    <t>Otopná tělesa trubková KLM-122060-00M - dod. a mtž.</t>
  </si>
  <si>
    <t>-1636032190</t>
  </si>
  <si>
    <t>735191905</t>
  </si>
  <si>
    <t>Ostatní opravy otopných těles odvzdušnění tělesa</t>
  </si>
  <si>
    <t>-686169839</t>
  </si>
  <si>
    <t>https://podminky.urs.cz/item/CS_URS_2021_02/735191905</t>
  </si>
  <si>
    <t>7351919R</t>
  </si>
  <si>
    <t xml:space="preserve">Ostatní opravy otopných těles napuštění vody do otopného systému </t>
  </si>
  <si>
    <t>-1367724630</t>
  </si>
  <si>
    <t>73549481R</t>
  </si>
  <si>
    <t xml:space="preserve">Vypuštění vody z otopných soustav </t>
  </si>
  <si>
    <t>-1628948274</t>
  </si>
  <si>
    <t>998735101</t>
  </si>
  <si>
    <t>Přesun hmot pro otopná tělesa stanovený z hmotnosti přesunovaného materiálu vodorovná dopravní vzdálenost do 50 m v objektech výšky do 6 m</t>
  </si>
  <si>
    <t>-1792412275</t>
  </si>
  <si>
    <t>https://podminky.urs.cz/item/CS_URS_2021_02/998735101</t>
  </si>
  <si>
    <t>998735181</t>
  </si>
  <si>
    <t>Přesun hmot pro otopná tělesa stanovený z hmotnosti přesunovaného materiálu Příplatek k cenám za přesun prováděný bez použití mechanizace pro jakoukoliv výšku objektu</t>
  </si>
  <si>
    <t>1690929902</t>
  </si>
  <si>
    <t>https://podminky.urs.cz/item/CS_URS_2021_02/998735181</t>
  </si>
  <si>
    <t>SO 01 - D.1.6 - Elektroinstalace</t>
  </si>
  <si>
    <t>D1 - 735 - ROZVÁDĚČ RS12 uprava</t>
  </si>
  <si>
    <t>D2 - 736 - ROZVÁDĚČ RS10</t>
  </si>
  <si>
    <t>D3 - 741 - ELEKTROMONTÁŽE</t>
  </si>
  <si>
    <t>D4 - 742 - SVÍTIDLA</t>
  </si>
  <si>
    <t>D5 - 960 - BOURÁNÍ A PODCHYCOVÁNÍ KONSTRUKCÍ</t>
  </si>
  <si>
    <t>D1</t>
  </si>
  <si>
    <t>735 - ROZVÁDĚČ RS12 uprava</t>
  </si>
  <si>
    <t>200000000</t>
  </si>
  <si>
    <t>montaz</t>
  </si>
  <si>
    <t>HOD</t>
  </si>
  <si>
    <t>125817484</t>
  </si>
  <si>
    <t>30000000</t>
  </si>
  <si>
    <t>material uprava RS12</t>
  </si>
  <si>
    <t>DOD</t>
  </si>
  <si>
    <t>153253929</t>
  </si>
  <si>
    <t>D2</t>
  </si>
  <si>
    <t>736 - ROZVÁDĚČ RS10</t>
  </si>
  <si>
    <t>200000001</t>
  </si>
  <si>
    <t>907195328</t>
  </si>
  <si>
    <t>30000001</t>
  </si>
  <si>
    <t>material uprava RS</t>
  </si>
  <si>
    <t>KS</t>
  </si>
  <si>
    <t>1158608267</t>
  </si>
  <si>
    <t>D3</t>
  </si>
  <si>
    <t>741 - ELEKTROMONTÁŽE</t>
  </si>
  <si>
    <t>210010004</t>
  </si>
  <si>
    <t>Trubka ohebna 29mm,2329 pod omitku</t>
  </si>
  <si>
    <t>652838402</t>
  </si>
  <si>
    <t>34571064</t>
  </si>
  <si>
    <t>Trubka inst ohebná PVC 2329 29mm</t>
  </si>
  <si>
    <t>-1731859649</t>
  </si>
  <si>
    <t>210010106</t>
  </si>
  <si>
    <t>Lišta vkládací do 40x120mm s víkem</t>
  </si>
  <si>
    <t>-447002042</t>
  </si>
  <si>
    <t>34572126</t>
  </si>
  <si>
    <t>Lišta PVC el vklad+víč LV 40x40Dmm</t>
  </si>
  <si>
    <t>1718184113</t>
  </si>
  <si>
    <t>34572130</t>
  </si>
  <si>
    <t>Lišta PVC el vklad+víč LV 60x40mm</t>
  </si>
  <si>
    <t>-1437708698</t>
  </si>
  <si>
    <t>210010301</t>
  </si>
  <si>
    <t>Krabice přístroj 1901</t>
  </si>
  <si>
    <t>KUS</t>
  </si>
  <si>
    <t>-706782704</t>
  </si>
  <si>
    <t>34571511</t>
  </si>
  <si>
    <t>Krabice přístroj KP67/2-hl40</t>
  </si>
  <si>
    <t>1985117899</t>
  </si>
  <si>
    <t>210010321</t>
  </si>
  <si>
    <t>Krabice KR 68/1903 odbočná</t>
  </si>
  <si>
    <t>534537274</t>
  </si>
  <si>
    <t>34571521</t>
  </si>
  <si>
    <t>Krabice odboč KU68/2-1903 vicko</t>
  </si>
  <si>
    <t>666471987</t>
  </si>
  <si>
    <t>34561776</t>
  </si>
  <si>
    <t>Svorka krab WAGO 273-112 2x2,5mm2</t>
  </si>
  <si>
    <t>324497433</t>
  </si>
  <si>
    <t>34561775</t>
  </si>
  <si>
    <t>Svorka krab WAGO 273-102 4x2,5mm2</t>
  </si>
  <si>
    <t>695238829</t>
  </si>
  <si>
    <t>34561777</t>
  </si>
  <si>
    <t>Svorka krab WAGO 273-105 5x2,5mm2</t>
  </si>
  <si>
    <t>-1582063037</t>
  </si>
  <si>
    <t>34561778</t>
  </si>
  <si>
    <t>Svorka krab WAGO 273-103 8x2,5mm2</t>
  </si>
  <si>
    <t>1030954363</t>
  </si>
  <si>
    <t>210010351</t>
  </si>
  <si>
    <t>Krabice 6455-11,6455-12</t>
  </si>
  <si>
    <t>717540243</t>
  </si>
  <si>
    <t>34564010</t>
  </si>
  <si>
    <t>Krabice 6455-11 4mm2 IP54</t>
  </si>
  <si>
    <t>565640630</t>
  </si>
  <si>
    <t>210810041</t>
  </si>
  <si>
    <t>Kabel CYKY 2x1,5mm2 ul pevně</t>
  </si>
  <si>
    <t>-1379911182</t>
  </si>
  <si>
    <t>34111000</t>
  </si>
  <si>
    <t>Kabel CY B2ca 2Ax1,5mm2</t>
  </si>
  <si>
    <t>1277971990</t>
  </si>
  <si>
    <t>34111001</t>
  </si>
  <si>
    <t>Kabel CYKY 2Ax1,5mm2</t>
  </si>
  <si>
    <t>1985519482</t>
  </si>
  <si>
    <t>210810045</t>
  </si>
  <si>
    <t>Kabel CYKY 3x1,5mm2 ul pevně</t>
  </si>
  <si>
    <t>1073250119</t>
  </si>
  <si>
    <t>34111030</t>
  </si>
  <si>
    <t>Kabel CY B2ca 3Cx1,5mm2</t>
  </si>
  <si>
    <t>215653064</t>
  </si>
  <si>
    <t>34111033</t>
  </si>
  <si>
    <t>Kabel CYKY 3Cx1,5mm2</t>
  </si>
  <si>
    <t>-1031476922</t>
  </si>
  <si>
    <t>210810046</t>
  </si>
  <si>
    <t>Kabel CYKY 3x2,5mm2 ul pevně</t>
  </si>
  <si>
    <t>279803004</t>
  </si>
  <si>
    <t>34111038</t>
  </si>
  <si>
    <t>Kabel CYKY 3Cx2,5mm2</t>
  </si>
  <si>
    <t>-1110040219</t>
  </si>
  <si>
    <t>210800645</t>
  </si>
  <si>
    <t>Vodic CYA 4 ul pevne</t>
  </si>
  <si>
    <t>-1397132062</t>
  </si>
  <si>
    <t>34142186</t>
  </si>
  <si>
    <t>Vodič CY Zelžl 4mm2</t>
  </si>
  <si>
    <t>732836267</t>
  </si>
  <si>
    <t>210100002</t>
  </si>
  <si>
    <t>Ukončení vodičů v rozv do 6mm2</t>
  </si>
  <si>
    <t>1590063534</t>
  </si>
  <si>
    <t>210110041</t>
  </si>
  <si>
    <t>Spinač zapuštěný jednopól řaz 1</t>
  </si>
  <si>
    <t>-1422887225</t>
  </si>
  <si>
    <t>34535400</t>
  </si>
  <si>
    <t>spín ř1 viz.vyk.bila</t>
  </si>
  <si>
    <t>1792144157</t>
  </si>
  <si>
    <t>210110045</t>
  </si>
  <si>
    <t>Spínač tlacitkovy - sig</t>
  </si>
  <si>
    <t>-1574397337</t>
  </si>
  <si>
    <t>34535406</t>
  </si>
  <si>
    <t>Spin. tlac + sig.viz.vyk. bila</t>
  </si>
  <si>
    <t>-702638957</t>
  </si>
  <si>
    <t>210110043</t>
  </si>
  <si>
    <t>Spinač zapuštěný sériový řaz 5</t>
  </si>
  <si>
    <t>-1944281388</t>
  </si>
  <si>
    <t>34535405</t>
  </si>
  <si>
    <t>spín ř5 viz.vyk. bila</t>
  </si>
  <si>
    <t>2008745284</t>
  </si>
  <si>
    <t>210111012</t>
  </si>
  <si>
    <t>Zásuvka domov 16A/220V zapoj smyč</t>
  </si>
  <si>
    <t>-1104579141</t>
  </si>
  <si>
    <t>34551270</t>
  </si>
  <si>
    <t>ZAS 230/16A jednoducha viz.vyk</t>
  </si>
  <si>
    <t>459506483</t>
  </si>
  <si>
    <t>210220321</t>
  </si>
  <si>
    <t>Svorka na potrubí BERNARD Cu pas</t>
  </si>
  <si>
    <t>334282938</t>
  </si>
  <si>
    <t>35442070</t>
  </si>
  <si>
    <t>Svorka na potrubí 353-4</t>
  </si>
  <si>
    <t>991490121</t>
  </si>
  <si>
    <t>35442071</t>
  </si>
  <si>
    <t>Pásek ke svorce 353-4 Cu 20x500x0,</t>
  </si>
  <si>
    <t>-2042609035</t>
  </si>
  <si>
    <t>210220391</t>
  </si>
  <si>
    <t>Vodivé spoj trubky s vodičem</t>
  </si>
  <si>
    <t>417270992</t>
  </si>
  <si>
    <t>35442070.1</t>
  </si>
  <si>
    <t>Svorka na potrubí pod baterii</t>
  </si>
  <si>
    <t>1745422863</t>
  </si>
  <si>
    <t>220730001</t>
  </si>
  <si>
    <t>Zásuvka STA montáž</t>
  </si>
  <si>
    <t>1230869853</t>
  </si>
  <si>
    <t>38457002</t>
  </si>
  <si>
    <t>Zásuvka STA koncová</t>
  </si>
  <si>
    <t>826081672</t>
  </si>
  <si>
    <t>220730002</t>
  </si>
  <si>
    <t>MONT.ZÁSUVKY PRO PC</t>
  </si>
  <si>
    <t>-1673158378</t>
  </si>
  <si>
    <t>38457000</t>
  </si>
  <si>
    <t>Zásuvka 2xrj45 utp/cat6</t>
  </si>
  <si>
    <t>595365403</t>
  </si>
  <si>
    <t>220730252</t>
  </si>
  <si>
    <t>MONT KAB ftp,koaxial</t>
  </si>
  <si>
    <t>160433051</t>
  </si>
  <si>
    <t>34123561</t>
  </si>
  <si>
    <t>KABEL utp cat.6 B2ca</t>
  </si>
  <si>
    <t>-712061342</t>
  </si>
  <si>
    <t>34123562</t>
  </si>
  <si>
    <t>koaxial 13dB/100m B2ca</t>
  </si>
  <si>
    <t>1860280377</t>
  </si>
  <si>
    <t>254000000</t>
  </si>
  <si>
    <t>montaz sta - rack,rozbocovac,....</t>
  </si>
  <si>
    <t>889885275</t>
  </si>
  <si>
    <t>220730391</t>
  </si>
  <si>
    <t>MERENI UTLUM CLANKU</t>
  </si>
  <si>
    <t>404524558</t>
  </si>
  <si>
    <t>34123565</t>
  </si>
  <si>
    <t>rack 42U/600</t>
  </si>
  <si>
    <t>-1615740078</t>
  </si>
  <si>
    <t>34123566</t>
  </si>
  <si>
    <t>svarovani optiky</t>
  </si>
  <si>
    <t>-1706339483</t>
  </si>
  <si>
    <t>220730396</t>
  </si>
  <si>
    <t>MERENI TV SIGNALU 1 PROGRAM</t>
  </si>
  <si>
    <t>1794572337</t>
  </si>
  <si>
    <t>254000001</t>
  </si>
  <si>
    <t>montaz patch panel</t>
  </si>
  <si>
    <t>-1808052790</t>
  </si>
  <si>
    <t>30000023</t>
  </si>
  <si>
    <t>patch panel utp/6 24</t>
  </si>
  <si>
    <t>-247121762</t>
  </si>
  <si>
    <t>30000023.1</t>
  </si>
  <si>
    <t>vyvazovaci panel</t>
  </si>
  <si>
    <t>118607186</t>
  </si>
  <si>
    <t>254000002</t>
  </si>
  <si>
    <t>prepojeni stavajici strukt.kabelaze</t>
  </si>
  <si>
    <t>-1447483881</t>
  </si>
  <si>
    <t>30000024</t>
  </si>
  <si>
    <t>patch cord 1m 6 utp</t>
  </si>
  <si>
    <t>1164976693</t>
  </si>
  <si>
    <t>30000024.1</t>
  </si>
  <si>
    <t>patch cord 0.5m 6 utp</t>
  </si>
  <si>
    <t>-82565422</t>
  </si>
  <si>
    <t>254000006</t>
  </si>
  <si>
    <t>mereni pc pripojne misto</t>
  </si>
  <si>
    <t>-131866459</t>
  </si>
  <si>
    <t>254000007</t>
  </si>
  <si>
    <t>vyhotoveni mericiho protokolu</t>
  </si>
  <si>
    <t>1505380631</t>
  </si>
  <si>
    <t>452000000</t>
  </si>
  <si>
    <t>revize</t>
  </si>
  <si>
    <t>900487042</t>
  </si>
  <si>
    <t>452000000.1</t>
  </si>
  <si>
    <t>zakresleni skut.stavu</t>
  </si>
  <si>
    <t>1706283548</t>
  </si>
  <si>
    <t>785000000</t>
  </si>
  <si>
    <t>demontaz elektroinstalace</t>
  </si>
  <si>
    <t>762103183</t>
  </si>
  <si>
    <t>D4</t>
  </si>
  <si>
    <t>742 - SVÍTIDLA</t>
  </si>
  <si>
    <t>210201002</t>
  </si>
  <si>
    <t>Svitidlo zariv strop</t>
  </si>
  <si>
    <t>-1849555371</t>
  </si>
  <si>
    <t>30000028</t>
  </si>
  <si>
    <t>trubice 18W</t>
  </si>
  <si>
    <t>707627197</t>
  </si>
  <si>
    <t>953992311</t>
  </si>
  <si>
    <t>DOD A OSAZ HMOZD BZ VNE PROF 6-8MM</t>
  </si>
  <si>
    <t>-638214008</t>
  </si>
  <si>
    <t>D5</t>
  </si>
  <si>
    <t>960 - BOURÁNÍ A PODCHYCOVÁNÍ KONSTRUKCÍ</t>
  </si>
  <si>
    <t>971033241</t>
  </si>
  <si>
    <t>Otvor 0,0225m2 zdi cih tl=30cm</t>
  </si>
  <si>
    <t>1987743798</t>
  </si>
  <si>
    <t>971033251</t>
  </si>
  <si>
    <t>Otvor 0,0225m2 zdi cih tl 45cm</t>
  </si>
  <si>
    <t>-1309343745</t>
  </si>
  <si>
    <t>973031616</t>
  </si>
  <si>
    <t>Kapsy zdi cih,krabice 1Ox10x5cm</t>
  </si>
  <si>
    <t>1598511378</t>
  </si>
  <si>
    <t>974031121</t>
  </si>
  <si>
    <t>Rýhy zdi cih 3x3cm</t>
  </si>
  <si>
    <t>-1080576847</t>
  </si>
  <si>
    <t>974031122</t>
  </si>
  <si>
    <t>Rýhy zdi cih 3x7cm</t>
  </si>
  <si>
    <t>-1442742428</t>
  </si>
  <si>
    <t>420000001</t>
  </si>
  <si>
    <t>protipoz.pena CFS-F FX + montaz</t>
  </si>
  <si>
    <t>859106554</t>
  </si>
  <si>
    <t>420000001.1</t>
  </si>
  <si>
    <t>stitek hilti + mont</t>
  </si>
  <si>
    <t>-1355760026</t>
  </si>
  <si>
    <t>420000001.2</t>
  </si>
  <si>
    <t>vyhotoveni protokolu</t>
  </si>
  <si>
    <t>592775101</t>
  </si>
  <si>
    <t>SO 01 - D.1.7 - Elektrická požární signalizace</t>
  </si>
  <si>
    <t>M0121 - Zařízení EPS</t>
  </si>
  <si>
    <t>M0122 - Zařízení EPS - materiál</t>
  </si>
  <si>
    <t>M0123 - Rozvody EPS</t>
  </si>
  <si>
    <t>M0124 - Rozvody EPS - materiál</t>
  </si>
  <si>
    <t>M0191 - Stavební výpomoc</t>
  </si>
  <si>
    <t>M0224 - Revize - EPS</t>
  </si>
  <si>
    <t>M0121</t>
  </si>
  <si>
    <t>Zařízení EPS</t>
  </si>
  <si>
    <t>M01211</t>
  </si>
  <si>
    <t>Zaškolení obsluhy</t>
  </si>
  <si>
    <t>-1761759318</t>
  </si>
  <si>
    <t>M01212</t>
  </si>
  <si>
    <t>Návod k obsluze</t>
  </si>
  <si>
    <t>kpl</t>
  </si>
  <si>
    <t>1180128642</t>
  </si>
  <si>
    <t>220330111U00</t>
  </si>
  <si>
    <t>Mtž zásuvky hlásiče na omítku</t>
  </si>
  <si>
    <t>-690673300</t>
  </si>
  <si>
    <t>220330133T00</t>
  </si>
  <si>
    <t>Montáž kompletního hlásiče</t>
  </si>
  <si>
    <t>ks</t>
  </si>
  <si>
    <t>-1439778414</t>
  </si>
  <si>
    <t>220330191T00</t>
  </si>
  <si>
    <t>Měření po úsecích</t>
  </si>
  <si>
    <t>287195509</t>
  </si>
  <si>
    <t>220330731T00</t>
  </si>
  <si>
    <t>Uvedení pož. ústředny do provozu</t>
  </si>
  <si>
    <t>1064157373</t>
  </si>
  <si>
    <t>220330733T00</t>
  </si>
  <si>
    <t>Nastavení a přezkoušení adresy adres. hlásičů</t>
  </si>
  <si>
    <t>2093630932</t>
  </si>
  <si>
    <t>Uprava</t>
  </si>
  <si>
    <t>Úprava stávajícího zařízení a přepojení</t>
  </si>
  <si>
    <t>224301868</t>
  </si>
  <si>
    <t>M0122</t>
  </si>
  <si>
    <t>Zařízení EPS - materiál</t>
  </si>
  <si>
    <t>M01221</t>
  </si>
  <si>
    <t>Zásuvka pro adres. a interaktivní hl.</t>
  </si>
  <si>
    <t>-839690379</t>
  </si>
  <si>
    <t>M01222</t>
  </si>
  <si>
    <t>Zkušební plyn</t>
  </si>
  <si>
    <t>1965679329</t>
  </si>
  <si>
    <t>M01223</t>
  </si>
  <si>
    <t>Hlásič kouře tepelny adresovatelný</t>
  </si>
  <si>
    <t>-2100961278</t>
  </si>
  <si>
    <t>M01224</t>
  </si>
  <si>
    <t>Hlásič kouře optický adresovatelný</t>
  </si>
  <si>
    <t>-1926591181</t>
  </si>
  <si>
    <t xml:space="preserve">112      R00</t>
  </si>
  <si>
    <t>Mimostaveništní doprava čl.8-3b</t>
  </si>
  <si>
    <t>1169031300</t>
  </si>
  <si>
    <t xml:space="preserve">131      R00</t>
  </si>
  <si>
    <t>Přesun do zóny m21,22,36,39</t>
  </si>
  <si>
    <t>331177669</t>
  </si>
  <si>
    <t>M0123</t>
  </si>
  <si>
    <t>Rozvody EPS</t>
  </si>
  <si>
    <t>210010008U00</t>
  </si>
  <si>
    <t>Mtž příchytky do mezistropu</t>
  </si>
  <si>
    <t>138073654</t>
  </si>
  <si>
    <t>210010313R00</t>
  </si>
  <si>
    <t>Krabice odbočná 80x80, se zapojením-čtvercová</t>
  </si>
  <si>
    <t>781348706</t>
  </si>
  <si>
    <t>210100001R00</t>
  </si>
  <si>
    <t>Ukončení vodičů v rozvaděči + zapojení do 2,5 mm2</t>
  </si>
  <si>
    <t>343412906</t>
  </si>
  <si>
    <t>210100501R00</t>
  </si>
  <si>
    <t>Ukončení celopl.kabelů zákl./SL pás., do 2x1 mm2</t>
  </si>
  <si>
    <t>-1127021762</t>
  </si>
  <si>
    <t>210860264R00</t>
  </si>
  <si>
    <t>Kabel speciální 1x2x 0,8 pevně uložený bez funkční schopnosti při požáru</t>
  </si>
  <si>
    <t>-2087316715</t>
  </si>
  <si>
    <t>211010001R00</t>
  </si>
  <si>
    <t>Osazení hmoždinky do cihlového zdiva, HM 6</t>
  </si>
  <si>
    <t>833721785</t>
  </si>
  <si>
    <t>M01231</t>
  </si>
  <si>
    <t>MTZ drobného montážního a upevňovacího materiálu</t>
  </si>
  <si>
    <t>754426744</t>
  </si>
  <si>
    <t>M01232</t>
  </si>
  <si>
    <t>Protipožární utěsnění prostupů</t>
  </si>
  <si>
    <t>1187119687</t>
  </si>
  <si>
    <t>M0124</t>
  </si>
  <si>
    <t>Rozvody EPS - materiál</t>
  </si>
  <si>
    <t>D01241</t>
  </si>
  <si>
    <t>Příchytka plastová do mezistropu</t>
  </si>
  <si>
    <t>68396177</t>
  </si>
  <si>
    <t>D01242</t>
  </si>
  <si>
    <t>Krabice odbočná 80x80x30</t>
  </si>
  <si>
    <t>-1467426795</t>
  </si>
  <si>
    <t>D01243</t>
  </si>
  <si>
    <t>Kabel Cu bez funkční schop. při požáru 1x2x0,8</t>
  </si>
  <si>
    <t>-1060348442</t>
  </si>
  <si>
    <t>D01244</t>
  </si>
  <si>
    <t>Hmoždinka natloukací 6mm kovová</t>
  </si>
  <si>
    <t>-1328400554</t>
  </si>
  <si>
    <t>D01245</t>
  </si>
  <si>
    <t>Protipožární uckávky</t>
  </si>
  <si>
    <t>-1462399663</t>
  </si>
  <si>
    <t>D01246</t>
  </si>
  <si>
    <t>Drobný montážní a upevňovací materiál</t>
  </si>
  <si>
    <t>856802014</t>
  </si>
  <si>
    <t>M01241</t>
  </si>
  <si>
    <t>-809603410</t>
  </si>
  <si>
    <t>M01242</t>
  </si>
  <si>
    <t>973611534</t>
  </si>
  <si>
    <t>M0191</t>
  </si>
  <si>
    <t>Stavební výpomoc</t>
  </si>
  <si>
    <t>M01911</t>
  </si>
  <si>
    <t>Stavební výpomocné práce, sekání drážek, prostupy</t>
  </si>
  <si>
    <t>388899187</t>
  </si>
  <si>
    <t>M0224</t>
  </si>
  <si>
    <t>Revize - EPS</t>
  </si>
  <si>
    <t>M02241</t>
  </si>
  <si>
    <t>Komplexní odzkoušení s návaznými zařízeními</t>
  </si>
  <si>
    <t>-1888308498</t>
  </si>
  <si>
    <t>M02242</t>
  </si>
  <si>
    <t>Spolupráce s revizním technikem a ostat. profesemi</t>
  </si>
  <si>
    <t>-515093736</t>
  </si>
  <si>
    <t xml:space="preserve">905      R01</t>
  </si>
  <si>
    <t>Hzs-revize provoz.souboru a st.obj. Revize</t>
  </si>
  <si>
    <t>755146135</t>
  </si>
  <si>
    <t>SO 01 - D.1.8 - Vzduchotechnika</t>
  </si>
  <si>
    <t xml:space="preserve">    751 - Vzduchotechnika</t>
  </si>
  <si>
    <t>751</t>
  </si>
  <si>
    <t>751001R1</t>
  </si>
  <si>
    <t>Vsazení odbočky s kruhovými nástavci 900x400 - d 200 mm (dod. a mtž) - odizolování potrubí cca 2 m2, rořiznutí 4HR potrubí 900x400 mm, osazení rozřiznutého potruí přírubou 20 mm, vložení tvarovky 900x400 - d 200 mm a opětovná izolace doplněného tvarového kusu izolací min. tl. 32 mm - 2 m2 - část 1.</t>
  </si>
  <si>
    <t>1908003655</t>
  </si>
  <si>
    <t>Výkres D.1.8.a-b - 101</t>
  </si>
  <si>
    <t>751001R2</t>
  </si>
  <si>
    <t>Vsazení odbočky s kruhovými nástavci 400x400 - d 250 mm (dod. a mtž) - odizolování potrubí cca 2 m2, rořiznutí 4HR potrubí 400x400 mm, osazení rozřiznutého potruí přírubou 20 mm, vložení tvarovky 400x400 - d 250 mm a opětovná izolace doplněného tvarového kusu izolací min. tl. 32 mm - 2 m2 - část 2.</t>
  </si>
  <si>
    <t>-404481850</t>
  </si>
  <si>
    <t>751001R3</t>
  </si>
  <si>
    <t>Vsazení odbočky s kruhovými nástavci 500x400 - d125 mm (dod. a mtž) - odizolování potrubí cca 2 m2, rořiznutí 4HR potrubí 500x400 mm, osazení rozřiznutého potruí přírubou 20 mm, vložení tvarovky 500x400 - d 125 mm a opětovná izolace doplněného tvarového kusu izolací min. tl. 32 mm - 2 m2 - část 3.</t>
  </si>
  <si>
    <t>842596019</t>
  </si>
  <si>
    <t>751001R4</t>
  </si>
  <si>
    <t>Vsazení odbočky s kruhovými nástavci 1400x250 - d125 mm (dod. a mtž) - odizolování potrubí cca 3 m2, rořiznutí 4HR potrubí 1400x250 mm, osazení rozřiznutého potruí přírubou 20 mm, vložení tvarovky 1400x250 - d 125 mm a opětovná izolace doplněného tvarového kusu izolací min. tl. 32 mm - 3 m2 - část 5.</t>
  </si>
  <si>
    <t>1567172638</t>
  </si>
  <si>
    <t>751322811</t>
  </si>
  <si>
    <t>Demontáž talířových ventilů, anemostatů, dýz talířového ventilu, průměru do 200 mm</t>
  </si>
  <si>
    <t>-138607644</t>
  </si>
  <si>
    <t>https://podminky.urs.cz/item/CS_URS_2021_02/751322811</t>
  </si>
  <si>
    <t>4+3</t>
  </si>
  <si>
    <t>751322012</t>
  </si>
  <si>
    <t>Montáž talířových ventilů, anemostatů, dýz talířového ventilu, průměru přes 100 do 200 mm</t>
  </si>
  <si>
    <t>-43170824</t>
  </si>
  <si>
    <t>https://podminky.urs.cz/item/CS_URS_2021_02/751322012</t>
  </si>
  <si>
    <t>42972216</t>
  </si>
  <si>
    <t>talířový ventil pro odvod vzduchu kovový D 200mm</t>
  </si>
  <si>
    <t>1559972623</t>
  </si>
  <si>
    <t>https://podminky.urs.cz/item/CS_URS_2021_02/42972216</t>
  </si>
  <si>
    <t>751322131</t>
  </si>
  <si>
    <t>Montáž talířových ventilů, anemostatů, dýz anemostatu čtvercového vířivého, průřezu do 0,100 m2</t>
  </si>
  <si>
    <t>-1120799395</t>
  </si>
  <si>
    <t>https://podminky.urs.cz/item/CS_URS_2021_02/751322131</t>
  </si>
  <si>
    <t>4297221R</t>
  </si>
  <si>
    <t>anemostat vířivý pro přívod/odvod vzduchu čtvercový ocelový 300x300mm 8 lamel</t>
  </si>
  <si>
    <t>1219724374</t>
  </si>
  <si>
    <t>751322134</t>
  </si>
  <si>
    <t>Montáž talířových ventilů, anemostatů, dýz anemostatu čtvercového vířivého, průřezu přes 0,350 do 0,500 m2</t>
  </si>
  <si>
    <t>-212473818</t>
  </si>
  <si>
    <t>https://podminky.urs.cz/item/CS_URS_2021_02/751322134</t>
  </si>
  <si>
    <t>42972218</t>
  </si>
  <si>
    <t>anemostat vířivý pro přívod/odvod vzduchu čtvercový ocelový 600x600mm 16 lamel</t>
  </si>
  <si>
    <t>-43739271</t>
  </si>
  <si>
    <t>https://podminky.urs.cz/item/CS_URS_2021_02/42972218</t>
  </si>
  <si>
    <t>7513221R1</t>
  </si>
  <si>
    <t>Montáž plenum boxu</t>
  </si>
  <si>
    <t>-1491454421</t>
  </si>
  <si>
    <t>3+3</t>
  </si>
  <si>
    <t>42972866</t>
  </si>
  <si>
    <t>plenum box pro anemostat H 600 RE - S s regulační klapkou a izolací</t>
  </si>
  <si>
    <t>-888819907</t>
  </si>
  <si>
    <t>https://podminky.urs.cz/item/CS_URS_2021_02/42972866</t>
  </si>
  <si>
    <t>42972860</t>
  </si>
  <si>
    <t>plenum box pro anemostat H 300 RE - S s regulační klapkou a izolací</t>
  </si>
  <si>
    <t>696550657</t>
  </si>
  <si>
    <t>https://podminky.urs.cz/item/CS_URS_2021_02/42972860</t>
  </si>
  <si>
    <t>751322831</t>
  </si>
  <si>
    <t>Demontáž talířových ventilů, anemostatů, dýz anemostatu čtvercového vířivého se skříní, průřezu přes 0,200 do 0,500 m2</t>
  </si>
  <si>
    <t>-687874707</t>
  </si>
  <si>
    <t>https://podminky.urs.cz/item/CS_URS_2021_02/751322831</t>
  </si>
  <si>
    <t>7513228R5</t>
  </si>
  <si>
    <t>Demontáž tep. izolací</t>
  </si>
  <si>
    <t>-1824920957</t>
  </si>
  <si>
    <t>7513981R3</t>
  </si>
  <si>
    <t>Montáž redukcí VZT</t>
  </si>
  <si>
    <t>-935122339</t>
  </si>
  <si>
    <t>4297286R1</t>
  </si>
  <si>
    <t>redukce SPIRO d200/125 mm</t>
  </si>
  <si>
    <t>-1739557434</t>
  </si>
  <si>
    <t>4297286R2</t>
  </si>
  <si>
    <t>redukce SPIRO d250/200 mm</t>
  </si>
  <si>
    <t>-199281909</t>
  </si>
  <si>
    <t>7513981R4</t>
  </si>
  <si>
    <t>Montáž záslepek VZT</t>
  </si>
  <si>
    <t>-567725429</t>
  </si>
  <si>
    <t>4297285R1</t>
  </si>
  <si>
    <t>záslepka SPIRO d200 mm</t>
  </si>
  <si>
    <t>1612432761</t>
  </si>
  <si>
    <t>4297285R2</t>
  </si>
  <si>
    <t>záslepka SPIRO d160 mm</t>
  </si>
  <si>
    <t>1771382621</t>
  </si>
  <si>
    <t>4297285R3</t>
  </si>
  <si>
    <t>záslepka 4HR 200x200 mm</t>
  </si>
  <si>
    <t>-1019299945</t>
  </si>
  <si>
    <t>751510042</t>
  </si>
  <si>
    <t>Vzduchotechnické potrubí z pozinkovaného plechu kruhové, trouba spirálně vinutá bez příruby, průměru přes 100 do 200 mm</t>
  </si>
  <si>
    <t>-1318881065</t>
  </si>
  <si>
    <t>https://podminky.urs.cz/item/CS_URS_2021_02/751510042</t>
  </si>
  <si>
    <t>11+4</t>
  </si>
  <si>
    <t>751510860</t>
  </si>
  <si>
    <t>Demontáž vzduchotechnického potrubí plechového do suti čtyřhranného s přírubou, průřezu do 0,03 m2</t>
  </si>
  <si>
    <t>-569101218</t>
  </si>
  <si>
    <t>https://podminky.urs.cz/item/CS_URS_2021_02/751510860</t>
  </si>
  <si>
    <t>751510861</t>
  </si>
  <si>
    <t>Demontáž vzduchotechnického potrubí plechového do suti čtyřhranného, průřezu přes 0,03 do 0,13 m2</t>
  </si>
  <si>
    <t>1090366398</t>
  </si>
  <si>
    <t>https://podminky.urs.cz/item/CS_URS_2021_02/751510861</t>
  </si>
  <si>
    <t>751510870</t>
  </si>
  <si>
    <t>Demontáž vzduchotechnického potrubí plechového do suti kruhového, průměru do 200 mm</t>
  </si>
  <si>
    <t>-638071086</t>
  </si>
  <si>
    <t>https://podminky.urs.cz/item/CS_URS_2021_02/751510870</t>
  </si>
  <si>
    <t>8+6+3</t>
  </si>
  <si>
    <t>751514378</t>
  </si>
  <si>
    <t>Montáž odbočky oboustranné do plechového potrubí kruhového bez příruby, průměru přes 200 do 300 mm</t>
  </si>
  <si>
    <t>-1170586652</t>
  </si>
  <si>
    <t>https://podminky.urs.cz/item/CS_URS_2021_02/751514378</t>
  </si>
  <si>
    <t>429815R2</t>
  </si>
  <si>
    <t>odbočka SPIRO 250/200/125</t>
  </si>
  <si>
    <t>1731136120</t>
  </si>
  <si>
    <t>751537112</t>
  </si>
  <si>
    <t>Montáž potrubí ohebného kruhového izolovaného minerální vatou z Al laminátu, průměru přes 100 do 200 mm</t>
  </si>
  <si>
    <t>-1500128865</t>
  </si>
  <si>
    <t>https://podminky.urs.cz/item/CS_URS_2021_02/751537112</t>
  </si>
  <si>
    <t>5+5</t>
  </si>
  <si>
    <t>42981960</t>
  </si>
  <si>
    <t>hadice ohebná z Al laminátu vyztužená drátem s tepelnou a zvukovou izolací, délka 10m, D 203mm</t>
  </si>
  <si>
    <t>294251373</t>
  </si>
  <si>
    <t>https://podminky.urs.cz/item/CS_URS_2021_02/42981960</t>
  </si>
  <si>
    <t>5*1,2 'Přepočtené koeficientem množství</t>
  </si>
  <si>
    <t>42981956</t>
  </si>
  <si>
    <t>hadice ohebná z Al laminátu vyztužená drátem s tepelnou a zvukovou izolací, délka 10m, D 127mm</t>
  </si>
  <si>
    <t>698781764</t>
  </si>
  <si>
    <t>https://podminky.urs.cz/item/CS_URS_2021_02/42981956</t>
  </si>
  <si>
    <t>7515143R0</t>
  </si>
  <si>
    <t>Odvoz a likvidace demontovaných hmot</t>
  </si>
  <si>
    <t>1413760549</t>
  </si>
  <si>
    <t>7515143R1</t>
  </si>
  <si>
    <t>Izolace - samolepící skružovatelná rohož - dod. a mtž.</t>
  </si>
  <si>
    <t>-2144750459</t>
  </si>
  <si>
    <t>7515143R2</t>
  </si>
  <si>
    <t>Montážní, spojovací a kotvící materiál</t>
  </si>
  <si>
    <t>-634797793</t>
  </si>
  <si>
    <t>7515143R3</t>
  </si>
  <si>
    <t>Lešení</t>
  </si>
  <si>
    <t>401328688</t>
  </si>
  <si>
    <t>7515143R4</t>
  </si>
  <si>
    <t>Komplexní vyzkoušení zřízení, oživení a vyregulování zařízení</t>
  </si>
  <si>
    <t>-607848966</t>
  </si>
  <si>
    <t>7515143R5</t>
  </si>
  <si>
    <t>Vypracování protokolu o proměření a vyregulování</t>
  </si>
  <si>
    <t>-1449598936</t>
  </si>
  <si>
    <t>7515143R6</t>
  </si>
  <si>
    <t>-663636174</t>
  </si>
  <si>
    <t>7515143R7</t>
  </si>
  <si>
    <t>Zpracování výrobní, dílenské dokumentace (dořešení detailů apod.)</t>
  </si>
  <si>
    <t>1699744975</t>
  </si>
  <si>
    <t>998751101</t>
  </si>
  <si>
    <t>Přesun hmot pro vzduchotechniku stanovený z hmotnosti přesunovaného materiálu vodorovná dopravní vzdálenost do 100 m v objektech výšky do 12 m</t>
  </si>
  <si>
    <t>-1080982545</t>
  </si>
  <si>
    <t>https://podminky.urs.cz/item/CS_URS_2021_02/998751101</t>
  </si>
  <si>
    <t>998751181</t>
  </si>
  <si>
    <t>Přesun hmot pro vzduchotechniku stanovený z hmotnosti přesunovaného materiálu Příplatek k cenám za přesun prováděný bez použití mechanizace pro jakoukoliv výšku objektu</t>
  </si>
  <si>
    <t>204243867</t>
  </si>
  <si>
    <t>https://podminky.urs.cz/item/CS_URS_2021_02/998751181</t>
  </si>
  <si>
    <t>SO 01 -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</si>
  <si>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</si>
  <si>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</si>
  <si>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</si>
  <si>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</si>
  <si>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</si>
  <si>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</si>
  <si>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</si>
  <si>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</si>
  <si>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</si>
  <si>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</si>
  <si>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</si>
  <si>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</si>
  <si>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</si>
  <si>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</si>
  <si>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575913656</t>
  </si>
  <si>
    <t>https://podminky.urs.cz/item/CS_URS_2021_02/013254000</t>
  </si>
  <si>
    <t>VRN3</t>
  </si>
  <si>
    <t>Zařízení staveniště</t>
  </si>
  <si>
    <t>030001000</t>
  </si>
  <si>
    <t>Zařízení staveniště - zřízení, provoz a odstraněníí staveniště vč. uvedení ploch do původního stavu</t>
  </si>
  <si>
    <t>-533429268</t>
  </si>
  <si>
    <t>https://podminky.urs.cz/item/CS_URS_2021_02/030001000</t>
  </si>
  <si>
    <t>034002000</t>
  </si>
  <si>
    <t>Zabezpečení staveniště</t>
  </si>
  <si>
    <t>-368242349</t>
  </si>
  <si>
    <t>https://podminky.urs.cz/item/CS_URS_2021_02/034002000</t>
  </si>
  <si>
    <t>VRN4</t>
  </si>
  <si>
    <t>Inženýrská činnost</t>
  </si>
  <si>
    <t>045002000</t>
  </si>
  <si>
    <t>Kompletační a koordinační činnost</t>
  </si>
  <si>
    <t>2003864002</t>
  </si>
  <si>
    <t>https://podminky.urs.cz/item/CS_URS_2021_02/045002000</t>
  </si>
  <si>
    <t>VRN5</t>
  </si>
  <si>
    <t>Finanční náklady</t>
  </si>
  <si>
    <t>052103000</t>
  </si>
  <si>
    <t>Rezerva investora. Vzhledem k tomu, že se jedná o rekonstrukci, kde mohou během stavby vzniknout možné vícepráce spojené s odkrytím konstrukcí nebo složitostí provádění. Každý účastník výběrového řízení tuto položku nacení ve výší 40 000,-- Kč. Tyto náklady budou čerpány pouze se souhlasem investora a projektanta.</t>
  </si>
  <si>
    <t>1575797361</t>
  </si>
  <si>
    <t>https://podminky.urs.cz/item/CS_URS_2021_02/052103000</t>
  </si>
  <si>
    <t>VRN6</t>
  </si>
  <si>
    <t>Územní vlivy</t>
  </si>
  <si>
    <t>065002000</t>
  </si>
  <si>
    <t>Mimostaveništní doprava materiálů</t>
  </si>
  <si>
    <t>554426219</t>
  </si>
  <si>
    <t>https://podminky.urs.cz/item/CS_URS_2021_02/065002000</t>
  </si>
  <si>
    <t>VRN7</t>
  </si>
  <si>
    <t>Provozní vlivy</t>
  </si>
  <si>
    <t>070001000</t>
  </si>
  <si>
    <t>1638360187</t>
  </si>
  <si>
    <t>https://podminky.urs.cz/item/CS_URS_2021_02/070001000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</si>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</sst>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7168012" TargetMode="External" /><Relationship Id="rId2" Type="http://schemas.openxmlformats.org/officeDocument/2006/relationships/hyperlink" Target="https://podminky.urs.cz/item/CS_URS_2021_02/317168018" TargetMode="External" /><Relationship Id="rId3" Type="http://schemas.openxmlformats.org/officeDocument/2006/relationships/hyperlink" Target="https://podminky.urs.cz/item/CS_URS_2021_02/342244211" TargetMode="External" /><Relationship Id="rId4" Type="http://schemas.openxmlformats.org/officeDocument/2006/relationships/hyperlink" Target="https://podminky.urs.cz/item/CS_URS_2021_02/342291121" TargetMode="External" /><Relationship Id="rId5" Type="http://schemas.openxmlformats.org/officeDocument/2006/relationships/hyperlink" Target="https://podminky.urs.cz/item/CS_URS_2021_02/612131101" TargetMode="External" /><Relationship Id="rId6" Type="http://schemas.openxmlformats.org/officeDocument/2006/relationships/hyperlink" Target="https://podminky.urs.cz/item/CS_URS_2021_02/612142001" TargetMode="External" /><Relationship Id="rId7" Type="http://schemas.openxmlformats.org/officeDocument/2006/relationships/hyperlink" Target="https://podminky.urs.cz/item/CS_URS_2021_02/612321141" TargetMode="External" /><Relationship Id="rId8" Type="http://schemas.openxmlformats.org/officeDocument/2006/relationships/hyperlink" Target="https://podminky.urs.cz/item/CS_URS_2021_02/612325423" TargetMode="External" /><Relationship Id="rId9" Type="http://schemas.openxmlformats.org/officeDocument/2006/relationships/hyperlink" Target="https://podminky.urs.cz/item/CS_URS_2021_02/631362021" TargetMode="External" /><Relationship Id="rId10" Type="http://schemas.openxmlformats.org/officeDocument/2006/relationships/hyperlink" Target="https://podminky.urs.cz/item/CS_URS_2021_02/632450134" TargetMode="External" /><Relationship Id="rId11" Type="http://schemas.openxmlformats.org/officeDocument/2006/relationships/hyperlink" Target="https://podminky.urs.cz/item/CS_URS_2021_02/632451103" TargetMode="External" /><Relationship Id="rId12" Type="http://schemas.openxmlformats.org/officeDocument/2006/relationships/hyperlink" Target="https://podminky.urs.cz/item/CS_URS_2021_02/634662111" TargetMode="External" /><Relationship Id="rId13" Type="http://schemas.openxmlformats.org/officeDocument/2006/relationships/hyperlink" Target="https://podminky.urs.cz/item/CS_URS_2021_02/634911121" TargetMode="External" /><Relationship Id="rId14" Type="http://schemas.openxmlformats.org/officeDocument/2006/relationships/hyperlink" Target="https://podminky.urs.cz/item/CS_URS_2021_02/642946112" TargetMode="External" /><Relationship Id="rId15" Type="http://schemas.openxmlformats.org/officeDocument/2006/relationships/hyperlink" Target="https://podminky.urs.cz/item/CS_URS_2021_02/55331615" TargetMode="External" /><Relationship Id="rId16" Type="http://schemas.openxmlformats.org/officeDocument/2006/relationships/hyperlink" Target="https://podminky.urs.cz/item/CS_URS_2021_02/771121011" TargetMode="External" /><Relationship Id="rId17" Type="http://schemas.openxmlformats.org/officeDocument/2006/relationships/hyperlink" Target="https://podminky.urs.cz/item/CS_URS_2021_02/949101111" TargetMode="External" /><Relationship Id="rId18" Type="http://schemas.openxmlformats.org/officeDocument/2006/relationships/hyperlink" Target="https://podminky.urs.cz/item/CS_URS_2021_02/952901111" TargetMode="External" /><Relationship Id="rId19" Type="http://schemas.openxmlformats.org/officeDocument/2006/relationships/hyperlink" Target="https://podminky.urs.cz/item/CS_URS_2021_02/953966121" TargetMode="External" /><Relationship Id="rId20" Type="http://schemas.openxmlformats.org/officeDocument/2006/relationships/hyperlink" Target="https://podminky.urs.cz/item/CS_URS_2021_02/55343052" TargetMode="External" /><Relationship Id="rId21" Type="http://schemas.openxmlformats.org/officeDocument/2006/relationships/hyperlink" Target="https://podminky.urs.cz/item/CS_URS_2021_02/962031133" TargetMode="External" /><Relationship Id="rId22" Type="http://schemas.openxmlformats.org/officeDocument/2006/relationships/hyperlink" Target="https://podminky.urs.cz/item/CS_URS_2021_02/965043341" TargetMode="External" /><Relationship Id="rId23" Type="http://schemas.openxmlformats.org/officeDocument/2006/relationships/hyperlink" Target="https://podminky.urs.cz/item/CS_URS_2021_02/965049111" TargetMode="External" /><Relationship Id="rId24" Type="http://schemas.openxmlformats.org/officeDocument/2006/relationships/hyperlink" Target="https://podminky.urs.cz/item/CS_URS_2021_02/965046111" TargetMode="External" /><Relationship Id="rId25" Type="http://schemas.openxmlformats.org/officeDocument/2006/relationships/hyperlink" Target="https://podminky.urs.cz/item/CS_URS_2021_02/965046119" TargetMode="External" /><Relationship Id="rId26" Type="http://schemas.openxmlformats.org/officeDocument/2006/relationships/hyperlink" Target="https://podminky.urs.cz/item/CS_URS_2021_02/776111311" TargetMode="External" /><Relationship Id="rId27" Type="http://schemas.openxmlformats.org/officeDocument/2006/relationships/hyperlink" Target="https://podminky.urs.cz/item/CS_URS_2021_02/965081333" TargetMode="External" /><Relationship Id="rId28" Type="http://schemas.openxmlformats.org/officeDocument/2006/relationships/hyperlink" Target="https://podminky.urs.cz/item/CS_URS_2021_02/965081611" TargetMode="External" /><Relationship Id="rId29" Type="http://schemas.openxmlformats.org/officeDocument/2006/relationships/hyperlink" Target="https://podminky.urs.cz/item/CS_URS_2021_02/968072455" TargetMode="External" /><Relationship Id="rId30" Type="http://schemas.openxmlformats.org/officeDocument/2006/relationships/hyperlink" Target="https://podminky.urs.cz/item/CS_URS_2021_02/997013211" TargetMode="External" /><Relationship Id="rId31" Type="http://schemas.openxmlformats.org/officeDocument/2006/relationships/hyperlink" Target="https://podminky.urs.cz/item/CS_URS_2021_02/997013501" TargetMode="External" /><Relationship Id="rId32" Type="http://schemas.openxmlformats.org/officeDocument/2006/relationships/hyperlink" Target="https://podminky.urs.cz/item/CS_URS_2021_02/997013509" TargetMode="External" /><Relationship Id="rId33" Type="http://schemas.openxmlformats.org/officeDocument/2006/relationships/hyperlink" Target="https://podminky.urs.cz/item/CS_URS_2021_02/997013631" TargetMode="External" /><Relationship Id="rId34" Type="http://schemas.openxmlformats.org/officeDocument/2006/relationships/hyperlink" Target="https://podminky.urs.cz/item/CS_URS_2021_02/998018001" TargetMode="External" /><Relationship Id="rId35" Type="http://schemas.openxmlformats.org/officeDocument/2006/relationships/hyperlink" Target="https://podminky.urs.cz/item/CS_URS_2021_02/711111051" TargetMode="External" /><Relationship Id="rId36" Type="http://schemas.openxmlformats.org/officeDocument/2006/relationships/hyperlink" Target="https://podminky.urs.cz/item/CS_URS_2021_02/24551040" TargetMode="External" /><Relationship Id="rId37" Type="http://schemas.openxmlformats.org/officeDocument/2006/relationships/hyperlink" Target="https://podminky.urs.cz/item/CS_URS_2021_02/763131451" TargetMode="External" /><Relationship Id="rId38" Type="http://schemas.openxmlformats.org/officeDocument/2006/relationships/hyperlink" Target="https://podminky.urs.cz/item/CS_URS_2021_02/763131714" TargetMode="External" /><Relationship Id="rId39" Type="http://schemas.openxmlformats.org/officeDocument/2006/relationships/hyperlink" Target="https://podminky.urs.cz/item/CS_URS_2021_02/763131767" TargetMode="External" /><Relationship Id="rId40" Type="http://schemas.openxmlformats.org/officeDocument/2006/relationships/hyperlink" Target="https://podminky.urs.cz/item/CS_URS_2021_02/763131771" TargetMode="External" /><Relationship Id="rId41" Type="http://schemas.openxmlformats.org/officeDocument/2006/relationships/hyperlink" Target="https://podminky.urs.cz/item/CS_URS_2021_02/763131822" TargetMode="External" /><Relationship Id="rId42" Type="http://schemas.openxmlformats.org/officeDocument/2006/relationships/hyperlink" Target="https://podminky.urs.cz/item/CS_URS_2021_02/763135101" TargetMode="External" /><Relationship Id="rId43" Type="http://schemas.openxmlformats.org/officeDocument/2006/relationships/hyperlink" Target="https://podminky.urs.cz/item/CS_URS_2021_02/59030582" TargetMode="External" /><Relationship Id="rId44" Type="http://schemas.openxmlformats.org/officeDocument/2006/relationships/hyperlink" Target="https://podminky.urs.cz/item/CS_URS_2021_02/763135811" TargetMode="External" /><Relationship Id="rId45" Type="http://schemas.openxmlformats.org/officeDocument/2006/relationships/hyperlink" Target="https://podminky.urs.cz/item/CS_URS_2021_02/998763301" TargetMode="External" /><Relationship Id="rId46" Type="http://schemas.openxmlformats.org/officeDocument/2006/relationships/hyperlink" Target="https://podminky.urs.cz/item/CS_URS_2021_02/998763381" TargetMode="External" /><Relationship Id="rId47" Type="http://schemas.openxmlformats.org/officeDocument/2006/relationships/hyperlink" Target="https://podminky.urs.cz/item/CS_URS_2021_02/766660312" TargetMode="External" /><Relationship Id="rId48" Type="http://schemas.openxmlformats.org/officeDocument/2006/relationships/hyperlink" Target="https://podminky.urs.cz/item/CS_URS_2021_02/61162089" TargetMode="External" /><Relationship Id="rId49" Type="http://schemas.openxmlformats.org/officeDocument/2006/relationships/hyperlink" Target="https://podminky.urs.cz/item/CS_URS_2021_02/767649194" TargetMode="External" /><Relationship Id="rId50" Type="http://schemas.openxmlformats.org/officeDocument/2006/relationships/hyperlink" Target="https://podminky.urs.cz/item/CS_URS_2021_02/767649195" TargetMode="External" /><Relationship Id="rId51" Type="http://schemas.openxmlformats.org/officeDocument/2006/relationships/hyperlink" Target="https://podminky.urs.cz/item/CS_URS_2021_02/766682111" TargetMode="External" /><Relationship Id="rId52" Type="http://schemas.openxmlformats.org/officeDocument/2006/relationships/hyperlink" Target="https://podminky.urs.cz/item/CS_URS_2021_02/61182307" TargetMode="External" /><Relationship Id="rId53" Type="http://schemas.openxmlformats.org/officeDocument/2006/relationships/hyperlink" Target="https://podminky.urs.cz/item/CS_URS_2021_02/998766101" TargetMode="External" /><Relationship Id="rId54" Type="http://schemas.openxmlformats.org/officeDocument/2006/relationships/hyperlink" Target="https://podminky.urs.cz/item/CS_URS_2021_02/998766181" TargetMode="External" /><Relationship Id="rId55" Type="http://schemas.openxmlformats.org/officeDocument/2006/relationships/hyperlink" Target="https://podminky.urs.cz/item/CS_URS_2021_02/953966122" TargetMode="External" /><Relationship Id="rId56" Type="http://schemas.openxmlformats.org/officeDocument/2006/relationships/hyperlink" Target="https://podminky.urs.cz/item/CS_URS_2021_02/998767101" TargetMode="External" /><Relationship Id="rId57" Type="http://schemas.openxmlformats.org/officeDocument/2006/relationships/hyperlink" Target="https://podminky.urs.cz/item/CS_URS_2021_02/998767181" TargetMode="External" /><Relationship Id="rId58" Type="http://schemas.openxmlformats.org/officeDocument/2006/relationships/hyperlink" Target="https://podminky.urs.cz/item/CS_URS_2021_02/771161011" TargetMode="External" /><Relationship Id="rId59" Type="http://schemas.openxmlformats.org/officeDocument/2006/relationships/hyperlink" Target="https://podminky.urs.cz/item/CS_URS_2021_02/59054162" TargetMode="External" /><Relationship Id="rId60" Type="http://schemas.openxmlformats.org/officeDocument/2006/relationships/hyperlink" Target="https://podminky.urs.cz/item/CS_URS_2021_02/771474113" TargetMode="External" /><Relationship Id="rId61" Type="http://schemas.openxmlformats.org/officeDocument/2006/relationships/hyperlink" Target="https://podminky.urs.cz/item/CS_URS_2021_02/771574312" TargetMode="External" /><Relationship Id="rId62" Type="http://schemas.openxmlformats.org/officeDocument/2006/relationships/hyperlink" Target="https://podminky.urs.cz/item/CS_URS_2021_02/771577114" TargetMode="External" /><Relationship Id="rId63" Type="http://schemas.openxmlformats.org/officeDocument/2006/relationships/hyperlink" Target="https://podminky.urs.cz/item/CS_URS_2021_02/998771101" TargetMode="External" /><Relationship Id="rId64" Type="http://schemas.openxmlformats.org/officeDocument/2006/relationships/hyperlink" Target="https://podminky.urs.cz/item/CS_URS_2021_02/998771181" TargetMode="External" /><Relationship Id="rId65" Type="http://schemas.openxmlformats.org/officeDocument/2006/relationships/hyperlink" Target="https://podminky.urs.cz/item/CS_URS_2021_02/776121321" TargetMode="External" /><Relationship Id="rId66" Type="http://schemas.openxmlformats.org/officeDocument/2006/relationships/hyperlink" Target="https://podminky.urs.cz/item/CS_URS_2021_02/776141122" TargetMode="External" /><Relationship Id="rId67" Type="http://schemas.openxmlformats.org/officeDocument/2006/relationships/hyperlink" Target="https://podminky.urs.cz/item/CS_URS_2021_02/776201811" TargetMode="External" /><Relationship Id="rId68" Type="http://schemas.openxmlformats.org/officeDocument/2006/relationships/hyperlink" Target="https://podminky.urs.cz/item/CS_URS_2021_02/776221111" TargetMode="External" /><Relationship Id="rId69" Type="http://schemas.openxmlformats.org/officeDocument/2006/relationships/hyperlink" Target="https://podminky.urs.cz/item/CS_URS_2021_02/28412285" TargetMode="External" /><Relationship Id="rId70" Type="http://schemas.openxmlformats.org/officeDocument/2006/relationships/hyperlink" Target="https://podminky.urs.cz/item/CS_URS_2021_02/776223112" TargetMode="External" /><Relationship Id="rId71" Type="http://schemas.openxmlformats.org/officeDocument/2006/relationships/hyperlink" Target="https://podminky.urs.cz/item/CS_URS_2021_02/776410811" TargetMode="External" /><Relationship Id="rId72" Type="http://schemas.openxmlformats.org/officeDocument/2006/relationships/hyperlink" Target="https://podminky.urs.cz/item/CS_URS_2021_02/776411112" TargetMode="External" /><Relationship Id="rId73" Type="http://schemas.openxmlformats.org/officeDocument/2006/relationships/hyperlink" Target="https://podminky.urs.cz/item/CS_URS_2021_02/776421111" TargetMode="External" /><Relationship Id="rId74" Type="http://schemas.openxmlformats.org/officeDocument/2006/relationships/hyperlink" Target="https://podminky.urs.cz/item/CS_URS_2021_02/776421312" TargetMode="External" /><Relationship Id="rId75" Type="http://schemas.openxmlformats.org/officeDocument/2006/relationships/hyperlink" Target="https://podminky.urs.cz/item/CS_URS_2021_02/55343118" TargetMode="External" /><Relationship Id="rId76" Type="http://schemas.openxmlformats.org/officeDocument/2006/relationships/hyperlink" Target="https://podminky.urs.cz/item/CS_URS_2021_02/998776101" TargetMode="External" /><Relationship Id="rId77" Type="http://schemas.openxmlformats.org/officeDocument/2006/relationships/hyperlink" Target="https://podminky.urs.cz/item/CS_URS_2021_02/998776181" TargetMode="External" /><Relationship Id="rId78" Type="http://schemas.openxmlformats.org/officeDocument/2006/relationships/hyperlink" Target="https://podminky.urs.cz/item/CS_URS_2021_02/781121011" TargetMode="External" /><Relationship Id="rId79" Type="http://schemas.openxmlformats.org/officeDocument/2006/relationships/hyperlink" Target="https://podminky.urs.cz/item/CS_URS_2021_02/781471810" TargetMode="External" /><Relationship Id="rId80" Type="http://schemas.openxmlformats.org/officeDocument/2006/relationships/hyperlink" Target="https://podminky.urs.cz/item/CS_URS_2021_02/781474114" TargetMode="External" /><Relationship Id="rId81" Type="http://schemas.openxmlformats.org/officeDocument/2006/relationships/hyperlink" Target="https://podminky.urs.cz/item/CS_URS_2021_02/59761067" TargetMode="External" /><Relationship Id="rId82" Type="http://schemas.openxmlformats.org/officeDocument/2006/relationships/hyperlink" Target="https://podminky.urs.cz/item/CS_URS_2021_02/781477112" TargetMode="External" /><Relationship Id="rId83" Type="http://schemas.openxmlformats.org/officeDocument/2006/relationships/hyperlink" Target="https://podminky.urs.cz/item/CS_URS_2021_02/781479196" TargetMode="External" /><Relationship Id="rId84" Type="http://schemas.openxmlformats.org/officeDocument/2006/relationships/hyperlink" Target="https://podminky.urs.cz/item/CS_URS_2021_02/781494111" TargetMode="External" /><Relationship Id="rId85" Type="http://schemas.openxmlformats.org/officeDocument/2006/relationships/hyperlink" Target="https://podminky.urs.cz/item/CS_URS_2021_02/781495115" TargetMode="External" /><Relationship Id="rId86" Type="http://schemas.openxmlformats.org/officeDocument/2006/relationships/hyperlink" Target="https://podminky.urs.cz/item/CS_URS_2021_02/781495122" TargetMode="External" /><Relationship Id="rId87" Type="http://schemas.openxmlformats.org/officeDocument/2006/relationships/hyperlink" Target="https://podminky.urs.cz/item/CS_URS_2021_02/998781101" TargetMode="External" /><Relationship Id="rId88" Type="http://schemas.openxmlformats.org/officeDocument/2006/relationships/hyperlink" Target="https://podminky.urs.cz/item/CS_URS_2021_02/998781181" TargetMode="External" /><Relationship Id="rId89" Type="http://schemas.openxmlformats.org/officeDocument/2006/relationships/hyperlink" Target="https://podminky.urs.cz/item/CS_URS_2021_02/784181121" TargetMode="External" /><Relationship Id="rId90" Type="http://schemas.openxmlformats.org/officeDocument/2006/relationships/hyperlink" Target="https://podminky.urs.cz/item/CS_URS_2021_02/784211121" TargetMode="External" /><Relationship Id="rId91" Type="http://schemas.openxmlformats.org/officeDocument/2006/relationships/hyperlink" Target="https://podminky.urs.cz/item/CS_URS_2021_02/HZS1292" TargetMode="External" /><Relationship Id="rId9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411388621" TargetMode="External" /><Relationship Id="rId2" Type="http://schemas.openxmlformats.org/officeDocument/2006/relationships/hyperlink" Target="https://podminky.urs.cz/item/CS_URS_2021_02/611325221" TargetMode="External" /><Relationship Id="rId3" Type="http://schemas.openxmlformats.org/officeDocument/2006/relationships/hyperlink" Target="https://podminky.urs.cz/item/CS_URS_2021_02/612135101" TargetMode="External" /><Relationship Id="rId4" Type="http://schemas.openxmlformats.org/officeDocument/2006/relationships/hyperlink" Target="https://podminky.urs.cz/item/CS_URS_2021_02/612325121" TargetMode="External" /><Relationship Id="rId5" Type="http://schemas.openxmlformats.org/officeDocument/2006/relationships/hyperlink" Target="https://podminky.urs.cz/item/CS_URS_2021_02/949101111" TargetMode="External" /><Relationship Id="rId6" Type="http://schemas.openxmlformats.org/officeDocument/2006/relationships/hyperlink" Target="https://podminky.urs.cz/item/CS_URS_2021_02/974032132" TargetMode="External" /><Relationship Id="rId7" Type="http://schemas.openxmlformats.org/officeDocument/2006/relationships/hyperlink" Target="https://podminky.urs.cz/item/CS_URS_2021_02/977151214" TargetMode="External" /><Relationship Id="rId8" Type="http://schemas.openxmlformats.org/officeDocument/2006/relationships/hyperlink" Target="https://podminky.urs.cz/item/CS_URS_2021_02/977151221" TargetMode="External" /><Relationship Id="rId9" Type="http://schemas.openxmlformats.org/officeDocument/2006/relationships/hyperlink" Target="https://podminky.urs.cz/item/CS_URS_2021_02/997013211" TargetMode="External" /><Relationship Id="rId10" Type="http://schemas.openxmlformats.org/officeDocument/2006/relationships/hyperlink" Target="https://podminky.urs.cz/item/CS_URS_2021_02/997013501" TargetMode="External" /><Relationship Id="rId11" Type="http://schemas.openxmlformats.org/officeDocument/2006/relationships/hyperlink" Target="https://podminky.urs.cz/item/CS_URS_2021_02/997013509" TargetMode="External" /><Relationship Id="rId12" Type="http://schemas.openxmlformats.org/officeDocument/2006/relationships/hyperlink" Target="https://podminky.urs.cz/item/CS_URS_2021_02/997013631" TargetMode="External" /><Relationship Id="rId13" Type="http://schemas.openxmlformats.org/officeDocument/2006/relationships/hyperlink" Target="https://podminky.urs.cz/item/CS_URS_2021_02/998018001" TargetMode="External" /><Relationship Id="rId14" Type="http://schemas.openxmlformats.org/officeDocument/2006/relationships/hyperlink" Target="https://podminky.urs.cz/item/CS_URS_2021_02/713461831" TargetMode="External" /><Relationship Id="rId15" Type="http://schemas.openxmlformats.org/officeDocument/2006/relationships/hyperlink" Target="https://podminky.urs.cz/item/CS_URS_2021_02/713463121" TargetMode="External" /><Relationship Id="rId16" Type="http://schemas.openxmlformats.org/officeDocument/2006/relationships/hyperlink" Target="https://podminky.urs.cz/item/CS_URS_2021_02/28377100" TargetMode="External" /><Relationship Id="rId17" Type="http://schemas.openxmlformats.org/officeDocument/2006/relationships/hyperlink" Target="https://podminky.urs.cz/item/CS_URS_2021_02/721171808" TargetMode="External" /><Relationship Id="rId18" Type="http://schemas.openxmlformats.org/officeDocument/2006/relationships/hyperlink" Target="https://podminky.urs.cz/item/CS_URS_2021_02/721171915" TargetMode="External" /><Relationship Id="rId19" Type="http://schemas.openxmlformats.org/officeDocument/2006/relationships/hyperlink" Target="https://podminky.urs.cz/item/CS_URS_2021_02/721174043" TargetMode="External" /><Relationship Id="rId20" Type="http://schemas.openxmlformats.org/officeDocument/2006/relationships/hyperlink" Target="https://podminky.urs.cz/item/CS_URS_2021_02/721174005" TargetMode="External" /><Relationship Id="rId21" Type="http://schemas.openxmlformats.org/officeDocument/2006/relationships/hyperlink" Target="https://podminky.urs.cz/item/CS_URS_2021_02/721194105" TargetMode="External" /><Relationship Id="rId22" Type="http://schemas.openxmlformats.org/officeDocument/2006/relationships/hyperlink" Target="https://podminky.urs.cz/item/CS_URS_2021_02/721194109" TargetMode="External" /><Relationship Id="rId23" Type="http://schemas.openxmlformats.org/officeDocument/2006/relationships/hyperlink" Target="https://podminky.urs.cz/item/CS_URS_2021_02/721210812" TargetMode="External" /><Relationship Id="rId24" Type="http://schemas.openxmlformats.org/officeDocument/2006/relationships/hyperlink" Target="https://podminky.urs.cz/item/CS_URS_2021_02/721211402" TargetMode="External" /><Relationship Id="rId25" Type="http://schemas.openxmlformats.org/officeDocument/2006/relationships/hyperlink" Target="https://podminky.urs.cz/item/CS_URS_2021_02/721220801" TargetMode="External" /><Relationship Id="rId26" Type="http://schemas.openxmlformats.org/officeDocument/2006/relationships/hyperlink" Target="https://podminky.urs.cz/item/CS_URS_2021_02/721274123" TargetMode="External" /><Relationship Id="rId27" Type="http://schemas.openxmlformats.org/officeDocument/2006/relationships/hyperlink" Target="https://podminky.urs.cz/item/CS_URS_2021_02/721290111" TargetMode="External" /><Relationship Id="rId28" Type="http://schemas.openxmlformats.org/officeDocument/2006/relationships/hyperlink" Target="https://podminky.urs.cz/item/CS_URS_2021_02/998721101" TargetMode="External" /><Relationship Id="rId29" Type="http://schemas.openxmlformats.org/officeDocument/2006/relationships/hyperlink" Target="https://podminky.urs.cz/item/CS_URS_2021_02/998721181" TargetMode="External" /><Relationship Id="rId30" Type="http://schemas.openxmlformats.org/officeDocument/2006/relationships/hyperlink" Target="https://podminky.urs.cz/item/CS_URS_2021_02/722130801" TargetMode="External" /><Relationship Id="rId31" Type="http://schemas.openxmlformats.org/officeDocument/2006/relationships/hyperlink" Target="https://podminky.urs.cz/item/CS_URS_2021_02/722130831" TargetMode="External" /><Relationship Id="rId32" Type="http://schemas.openxmlformats.org/officeDocument/2006/relationships/hyperlink" Target="https://podminky.urs.cz/item/CS_URS_2021_02/722131931" TargetMode="External" /><Relationship Id="rId33" Type="http://schemas.openxmlformats.org/officeDocument/2006/relationships/hyperlink" Target="https://podminky.urs.cz/item/CS_URS_2021_02/722160222" TargetMode="External" /><Relationship Id="rId34" Type="http://schemas.openxmlformats.org/officeDocument/2006/relationships/hyperlink" Target="https://podminky.urs.cz/item/CS_URS_2021_02/722190401" TargetMode="External" /><Relationship Id="rId35" Type="http://schemas.openxmlformats.org/officeDocument/2006/relationships/hyperlink" Target="https://podminky.urs.cz/item/CS_URS_2021_02/722220111" TargetMode="External" /><Relationship Id="rId36" Type="http://schemas.openxmlformats.org/officeDocument/2006/relationships/hyperlink" Target="https://podminky.urs.cz/item/CS_URS_2021_02/722220121" TargetMode="External" /><Relationship Id="rId37" Type="http://schemas.openxmlformats.org/officeDocument/2006/relationships/hyperlink" Target="https://podminky.urs.cz/item/CS_URS_2021_02/722220851" TargetMode="External" /><Relationship Id="rId38" Type="http://schemas.openxmlformats.org/officeDocument/2006/relationships/hyperlink" Target="https://podminky.urs.cz/item/CS_URS_2021_02/722290226" TargetMode="External" /><Relationship Id="rId39" Type="http://schemas.openxmlformats.org/officeDocument/2006/relationships/hyperlink" Target="https://podminky.urs.cz/item/CS_URS_2021_02/722290234" TargetMode="External" /><Relationship Id="rId40" Type="http://schemas.openxmlformats.org/officeDocument/2006/relationships/hyperlink" Target="https://podminky.urs.cz/item/CS_URS_2021_02/998722101" TargetMode="External" /><Relationship Id="rId41" Type="http://schemas.openxmlformats.org/officeDocument/2006/relationships/hyperlink" Target="https://podminky.urs.cz/item/CS_URS_2021_02/998722181" TargetMode="External" /><Relationship Id="rId42" Type="http://schemas.openxmlformats.org/officeDocument/2006/relationships/hyperlink" Target="https://podminky.urs.cz/item/CS_URS_2021_02/725110811" TargetMode="External" /><Relationship Id="rId43" Type="http://schemas.openxmlformats.org/officeDocument/2006/relationships/hyperlink" Target="https://podminky.urs.cz/item/CS_URS_2021_02/725112182" TargetMode="External" /><Relationship Id="rId44" Type="http://schemas.openxmlformats.org/officeDocument/2006/relationships/hyperlink" Target="https://podminky.urs.cz/item/CS_URS_2021_02/725210821" TargetMode="External" /><Relationship Id="rId45" Type="http://schemas.openxmlformats.org/officeDocument/2006/relationships/hyperlink" Target="https://podminky.urs.cz/item/CS_URS_2021_02/725211603" TargetMode="External" /><Relationship Id="rId46" Type="http://schemas.openxmlformats.org/officeDocument/2006/relationships/hyperlink" Target="https://podminky.urs.cz/item/CS_URS_2021_02/725320822" TargetMode="External" /><Relationship Id="rId47" Type="http://schemas.openxmlformats.org/officeDocument/2006/relationships/hyperlink" Target="https://podminky.urs.cz/item/CS_URS_2021_02/725800924" TargetMode="External" /><Relationship Id="rId48" Type="http://schemas.openxmlformats.org/officeDocument/2006/relationships/hyperlink" Target="https://podminky.urs.cz/item/CS_URS_2021_02/725800993" TargetMode="External" /><Relationship Id="rId49" Type="http://schemas.openxmlformats.org/officeDocument/2006/relationships/hyperlink" Target="https://podminky.urs.cz/item/CS_URS_2021_02/725813111" TargetMode="External" /><Relationship Id="rId50" Type="http://schemas.openxmlformats.org/officeDocument/2006/relationships/hyperlink" Target="https://podminky.urs.cz/item/CS_URS_2021_02/725820801" TargetMode="External" /><Relationship Id="rId51" Type="http://schemas.openxmlformats.org/officeDocument/2006/relationships/hyperlink" Target="https://podminky.urs.cz/item/CS_URS_2021_02/725821312" TargetMode="External" /><Relationship Id="rId52" Type="http://schemas.openxmlformats.org/officeDocument/2006/relationships/hyperlink" Target="https://podminky.urs.cz/item/CS_URS_2021_02/725849411" TargetMode="External" /><Relationship Id="rId53" Type="http://schemas.openxmlformats.org/officeDocument/2006/relationships/hyperlink" Target="https://podminky.urs.cz/item/CS_URS_2021_02/725840850" TargetMode="External" /><Relationship Id="rId54" Type="http://schemas.openxmlformats.org/officeDocument/2006/relationships/hyperlink" Target="https://podminky.urs.cz/item/CS_URS_2021_02/725861102" TargetMode="External" /><Relationship Id="rId55" Type="http://schemas.openxmlformats.org/officeDocument/2006/relationships/hyperlink" Target="https://podminky.urs.cz/item/CS_URS_2021_02/55145500" TargetMode="External" /><Relationship Id="rId56" Type="http://schemas.openxmlformats.org/officeDocument/2006/relationships/hyperlink" Target="https://podminky.urs.cz/item/CS_URS_2021_02/998725101" TargetMode="External" /><Relationship Id="rId57" Type="http://schemas.openxmlformats.org/officeDocument/2006/relationships/hyperlink" Target="https://podminky.urs.cz/item/CS_URS_2021_02/998725181" TargetMode="External" /><Relationship Id="rId58" Type="http://schemas.openxmlformats.org/officeDocument/2006/relationships/hyperlink" Target="https://podminky.urs.cz/item/CS_URS_2021_02/727223123" TargetMode="External" /><Relationship Id="rId59" Type="http://schemas.openxmlformats.org/officeDocument/2006/relationships/hyperlink" Target="https://podminky.urs.cz/item/CS_URS_2021_02/727223127" TargetMode="External" /><Relationship Id="rId60" Type="http://schemas.openxmlformats.org/officeDocument/2006/relationships/hyperlink" Target="https://podminky.urs.cz/item/CS_URS_2021_02/HZS2211" TargetMode="External" /><Relationship Id="rId6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40235212" TargetMode="External" /><Relationship Id="rId2" Type="http://schemas.openxmlformats.org/officeDocument/2006/relationships/hyperlink" Target="https://podminky.urs.cz/item/CS_URS_2021_02/411388621" TargetMode="External" /><Relationship Id="rId3" Type="http://schemas.openxmlformats.org/officeDocument/2006/relationships/hyperlink" Target="https://podminky.urs.cz/item/CS_URS_2021_02/611325221" TargetMode="External" /><Relationship Id="rId4" Type="http://schemas.openxmlformats.org/officeDocument/2006/relationships/hyperlink" Target="https://podminky.urs.cz/item/CS_URS_2021_02/612135101" TargetMode="External" /><Relationship Id="rId5" Type="http://schemas.openxmlformats.org/officeDocument/2006/relationships/hyperlink" Target="https://podminky.urs.cz/item/CS_URS_2021_02/612325121" TargetMode="External" /><Relationship Id="rId6" Type="http://schemas.openxmlformats.org/officeDocument/2006/relationships/hyperlink" Target="https://podminky.urs.cz/item/CS_URS_2021_02/612325221" TargetMode="External" /><Relationship Id="rId7" Type="http://schemas.openxmlformats.org/officeDocument/2006/relationships/hyperlink" Target="https://podminky.urs.cz/item/CS_URS_2021_02/949101111" TargetMode="External" /><Relationship Id="rId8" Type="http://schemas.openxmlformats.org/officeDocument/2006/relationships/hyperlink" Target="https://podminky.urs.cz/item/CS_URS_2021_02/971033131" TargetMode="External" /><Relationship Id="rId9" Type="http://schemas.openxmlformats.org/officeDocument/2006/relationships/hyperlink" Target="https://podminky.urs.cz/item/CS_URS_2021_02/974032121" TargetMode="External" /><Relationship Id="rId10" Type="http://schemas.openxmlformats.org/officeDocument/2006/relationships/hyperlink" Target="https://podminky.urs.cz/item/CS_URS_2021_02/977151211" TargetMode="External" /><Relationship Id="rId11" Type="http://schemas.openxmlformats.org/officeDocument/2006/relationships/hyperlink" Target="https://podminky.urs.cz/item/CS_URS_2021_02/997013211" TargetMode="External" /><Relationship Id="rId12" Type="http://schemas.openxmlformats.org/officeDocument/2006/relationships/hyperlink" Target="https://podminky.urs.cz/item/CS_URS_2021_02/997013501" TargetMode="External" /><Relationship Id="rId13" Type="http://schemas.openxmlformats.org/officeDocument/2006/relationships/hyperlink" Target="https://podminky.urs.cz/item/CS_URS_2021_02/997013509" TargetMode="External" /><Relationship Id="rId14" Type="http://schemas.openxmlformats.org/officeDocument/2006/relationships/hyperlink" Target="https://podminky.urs.cz/item/CS_URS_2021_02/997013631" TargetMode="External" /><Relationship Id="rId15" Type="http://schemas.openxmlformats.org/officeDocument/2006/relationships/hyperlink" Target="https://podminky.urs.cz/item/CS_URS_2021_02/998018001" TargetMode="External" /><Relationship Id="rId16" Type="http://schemas.openxmlformats.org/officeDocument/2006/relationships/hyperlink" Target="https://podminky.urs.cz/item/CS_URS_2021_02/713461831" TargetMode="External" /><Relationship Id="rId17" Type="http://schemas.openxmlformats.org/officeDocument/2006/relationships/hyperlink" Target="https://podminky.urs.cz/item/CS_URS_2021_02/713463121" TargetMode="External" /><Relationship Id="rId18" Type="http://schemas.openxmlformats.org/officeDocument/2006/relationships/hyperlink" Target="https://podminky.urs.cz/item/CS_URS_2021_02/28377093" TargetMode="External" /><Relationship Id="rId19" Type="http://schemas.openxmlformats.org/officeDocument/2006/relationships/hyperlink" Target="https://podminky.urs.cz/item/CS_URS_2021_02/713463211" TargetMode="External" /><Relationship Id="rId20" Type="http://schemas.openxmlformats.org/officeDocument/2006/relationships/hyperlink" Target="https://podminky.urs.cz/item/CS_URS_2021_02/63154003" TargetMode="External" /><Relationship Id="rId21" Type="http://schemas.openxmlformats.org/officeDocument/2006/relationships/hyperlink" Target="https://podminky.urs.cz/item/CS_URS_2021_02/998713101" TargetMode="External" /><Relationship Id="rId22" Type="http://schemas.openxmlformats.org/officeDocument/2006/relationships/hyperlink" Target="https://podminky.urs.cz/item/CS_URS_2021_02/998713181" TargetMode="External" /><Relationship Id="rId23" Type="http://schemas.openxmlformats.org/officeDocument/2006/relationships/hyperlink" Target="https://podminky.urs.cz/item/CS_URS_2021_02/733120815" TargetMode="External" /><Relationship Id="rId24" Type="http://schemas.openxmlformats.org/officeDocument/2006/relationships/hyperlink" Target="https://podminky.urs.cz/item/CS_URS_2021_02/733223301" TargetMode="External" /><Relationship Id="rId25" Type="http://schemas.openxmlformats.org/officeDocument/2006/relationships/hyperlink" Target="https://podminky.urs.cz/item/CS_URS_2021_02/733223302" TargetMode="External" /><Relationship Id="rId26" Type="http://schemas.openxmlformats.org/officeDocument/2006/relationships/hyperlink" Target="https://podminky.urs.cz/item/CS_URS_2021_02/733224222" TargetMode="External" /><Relationship Id="rId27" Type="http://schemas.openxmlformats.org/officeDocument/2006/relationships/hyperlink" Target="https://podminky.urs.cz/item/CS_URS_2021_02/733291101" TargetMode="External" /><Relationship Id="rId28" Type="http://schemas.openxmlformats.org/officeDocument/2006/relationships/hyperlink" Target="https://podminky.urs.cz/item/CS_URS_2021_02/733291903" TargetMode="External" /><Relationship Id="rId29" Type="http://schemas.openxmlformats.org/officeDocument/2006/relationships/hyperlink" Target="https://podminky.urs.cz/item/CS_URS_2021_02/723111204" TargetMode="External" /><Relationship Id="rId30" Type="http://schemas.openxmlformats.org/officeDocument/2006/relationships/hyperlink" Target="https://podminky.urs.cz/item/CS_URS_2021_02/998733101" TargetMode="External" /><Relationship Id="rId31" Type="http://schemas.openxmlformats.org/officeDocument/2006/relationships/hyperlink" Target="https://podminky.urs.cz/item/CS_URS_2021_02/998733181" TargetMode="External" /><Relationship Id="rId32" Type="http://schemas.openxmlformats.org/officeDocument/2006/relationships/hyperlink" Target="https://podminky.urs.cz/item/CS_URS_2021_02/734200811" TargetMode="External" /><Relationship Id="rId33" Type="http://schemas.openxmlformats.org/officeDocument/2006/relationships/hyperlink" Target="https://podminky.urs.cz/item/CS_URS_2021_02/734200821" TargetMode="External" /><Relationship Id="rId34" Type="http://schemas.openxmlformats.org/officeDocument/2006/relationships/hyperlink" Target="https://podminky.urs.cz/item/CS_URS_2021_02/734221682" TargetMode="External" /><Relationship Id="rId35" Type="http://schemas.openxmlformats.org/officeDocument/2006/relationships/hyperlink" Target="https://podminky.urs.cz/item/CS_URS_2021_02/734261402" TargetMode="External" /><Relationship Id="rId36" Type="http://schemas.openxmlformats.org/officeDocument/2006/relationships/hyperlink" Target="https://podminky.urs.cz/item/CS_URS_2021_02/734291122" TargetMode="External" /><Relationship Id="rId37" Type="http://schemas.openxmlformats.org/officeDocument/2006/relationships/hyperlink" Target="https://podminky.urs.cz/item/CS_URS_2021_02/734292713" TargetMode="External" /><Relationship Id="rId38" Type="http://schemas.openxmlformats.org/officeDocument/2006/relationships/hyperlink" Target="https://podminky.urs.cz/item/CS_URS_2021_02/998734101" TargetMode="External" /><Relationship Id="rId39" Type="http://schemas.openxmlformats.org/officeDocument/2006/relationships/hyperlink" Target="https://podminky.urs.cz/item/CS_URS_2021_02/998734181" TargetMode="External" /><Relationship Id="rId40" Type="http://schemas.openxmlformats.org/officeDocument/2006/relationships/hyperlink" Target="https://podminky.urs.cz/item/CS_URS_2021_02/735000912" TargetMode="External" /><Relationship Id="rId41" Type="http://schemas.openxmlformats.org/officeDocument/2006/relationships/hyperlink" Target="https://podminky.urs.cz/item/CS_URS_2021_02/735151821" TargetMode="External" /><Relationship Id="rId42" Type="http://schemas.openxmlformats.org/officeDocument/2006/relationships/hyperlink" Target="https://podminky.urs.cz/item/CS_URS_2021_02/735152475" TargetMode="External" /><Relationship Id="rId43" Type="http://schemas.openxmlformats.org/officeDocument/2006/relationships/hyperlink" Target="https://podminky.urs.cz/item/CS_URS_2021_02/735191905" TargetMode="External" /><Relationship Id="rId44" Type="http://schemas.openxmlformats.org/officeDocument/2006/relationships/hyperlink" Target="https://podminky.urs.cz/item/CS_URS_2021_02/998735101" TargetMode="External" /><Relationship Id="rId45" Type="http://schemas.openxmlformats.org/officeDocument/2006/relationships/hyperlink" Target="https://podminky.urs.cz/item/CS_URS_2021_02/998735181" TargetMode="External" /><Relationship Id="rId4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51322811" TargetMode="External" /><Relationship Id="rId2" Type="http://schemas.openxmlformats.org/officeDocument/2006/relationships/hyperlink" Target="https://podminky.urs.cz/item/CS_URS_2021_02/751322012" TargetMode="External" /><Relationship Id="rId3" Type="http://schemas.openxmlformats.org/officeDocument/2006/relationships/hyperlink" Target="https://podminky.urs.cz/item/CS_URS_2021_02/42972216" TargetMode="External" /><Relationship Id="rId4" Type="http://schemas.openxmlformats.org/officeDocument/2006/relationships/hyperlink" Target="https://podminky.urs.cz/item/CS_URS_2021_02/751322131" TargetMode="External" /><Relationship Id="rId5" Type="http://schemas.openxmlformats.org/officeDocument/2006/relationships/hyperlink" Target="https://podminky.urs.cz/item/CS_URS_2021_02/751322134" TargetMode="External" /><Relationship Id="rId6" Type="http://schemas.openxmlformats.org/officeDocument/2006/relationships/hyperlink" Target="https://podminky.urs.cz/item/CS_URS_2021_02/42972218" TargetMode="External" /><Relationship Id="rId7" Type="http://schemas.openxmlformats.org/officeDocument/2006/relationships/hyperlink" Target="https://podminky.urs.cz/item/CS_URS_2021_02/42972866" TargetMode="External" /><Relationship Id="rId8" Type="http://schemas.openxmlformats.org/officeDocument/2006/relationships/hyperlink" Target="https://podminky.urs.cz/item/CS_URS_2021_02/42972860" TargetMode="External" /><Relationship Id="rId9" Type="http://schemas.openxmlformats.org/officeDocument/2006/relationships/hyperlink" Target="https://podminky.urs.cz/item/CS_URS_2021_02/751322831" TargetMode="External" /><Relationship Id="rId10" Type="http://schemas.openxmlformats.org/officeDocument/2006/relationships/hyperlink" Target="https://podminky.urs.cz/item/CS_URS_2021_02/751510042" TargetMode="External" /><Relationship Id="rId11" Type="http://schemas.openxmlformats.org/officeDocument/2006/relationships/hyperlink" Target="https://podminky.urs.cz/item/CS_URS_2021_02/751510860" TargetMode="External" /><Relationship Id="rId12" Type="http://schemas.openxmlformats.org/officeDocument/2006/relationships/hyperlink" Target="https://podminky.urs.cz/item/CS_URS_2021_02/751510861" TargetMode="External" /><Relationship Id="rId13" Type="http://schemas.openxmlformats.org/officeDocument/2006/relationships/hyperlink" Target="https://podminky.urs.cz/item/CS_URS_2021_02/751510870" TargetMode="External" /><Relationship Id="rId14" Type="http://schemas.openxmlformats.org/officeDocument/2006/relationships/hyperlink" Target="https://podminky.urs.cz/item/CS_URS_2021_02/751514378" TargetMode="External" /><Relationship Id="rId15" Type="http://schemas.openxmlformats.org/officeDocument/2006/relationships/hyperlink" Target="https://podminky.urs.cz/item/CS_URS_2021_02/751537112" TargetMode="External" /><Relationship Id="rId16" Type="http://schemas.openxmlformats.org/officeDocument/2006/relationships/hyperlink" Target="https://podminky.urs.cz/item/CS_URS_2021_02/42981960" TargetMode="External" /><Relationship Id="rId17" Type="http://schemas.openxmlformats.org/officeDocument/2006/relationships/hyperlink" Target="https://podminky.urs.cz/item/CS_URS_2021_02/42981956" TargetMode="External" /><Relationship Id="rId18" Type="http://schemas.openxmlformats.org/officeDocument/2006/relationships/hyperlink" Target="https://podminky.urs.cz/item/CS_URS_2021_02/998751101" TargetMode="External" /><Relationship Id="rId19" Type="http://schemas.openxmlformats.org/officeDocument/2006/relationships/hyperlink" Target="https://podminky.urs.cz/item/CS_URS_2021_02/998751181" TargetMode="External" /><Relationship Id="rId2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3254000" TargetMode="External" /><Relationship Id="rId2" Type="http://schemas.openxmlformats.org/officeDocument/2006/relationships/hyperlink" Target="https://podminky.urs.cz/item/CS_URS_2021_02/030001000" TargetMode="External" /><Relationship Id="rId3" Type="http://schemas.openxmlformats.org/officeDocument/2006/relationships/hyperlink" Target="https://podminky.urs.cz/item/CS_URS_2021_02/034002000" TargetMode="External" /><Relationship Id="rId4" Type="http://schemas.openxmlformats.org/officeDocument/2006/relationships/hyperlink" Target="https://podminky.urs.cz/item/CS_URS_2021_02/045002000" TargetMode="External" /><Relationship Id="rId5" Type="http://schemas.openxmlformats.org/officeDocument/2006/relationships/hyperlink" Target="https://podminky.urs.cz/item/CS_URS_2021_02/052103000" TargetMode="External" /><Relationship Id="rId6" Type="http://schemas.openxmlformats.org/officeDocument/2006/relationships/hyperlink" Target="https://podminky.urs.cz/item/CS_URS_2021_02/065002000" TargetMode="External" /><Relationship Id="rId7" Type="http://schemas.openxmlformats.org/officeDocument/2006/relationships/hyperlink" Target="https://podminky.urs.cz/item/CS_URS_2021_02/070001000" TargetMode="External" /><Relationship Id="rId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20210816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stávajícího urgentního příjmu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Vydmuchov 399/5, Karviná - Ráj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16. 8. 2021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s poliklinikou Karviná-Ráj, p. 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HAMROZI s.r.o.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Walach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24.75" customHeight="1">
      <c r="A55" s="7"/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ROUND(SUM(AG56:AG62),2)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81</v>
      </c>
      <c r="AR55" s="119"/>
      <c r="AS55" s="120">
        <f>ROUND(SUM(AS56:AS62),2)</f>
        <v>0</v>
      </c>
      <c r="AT55" s="121">
        <f>ROUND(SUM(AV55:AW55),2)</f>
        <v>0</v>
      </c>
      <c r="AU55" s="122">
        <f>ROUND(SUM(AU56:AU62),5)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ROUND(SUM(AZ56:AZ62),2)</f>
        <v>0</v>
      </c>
      <c r="BA55" s="121">
        <f>ROUND(SUM(BA56:BA62),2)</f>
        <v>0</v>
      </c>
      <c r="BB55" s="121">
        <f>ROUND(SUM(BB56:BB62),2)</f>
        <v>0</v>
      </c>
      <c r="BC55" s="121">
        <f>ROUND(SUM(BC56:BC62),2)</f>
        <v>0</v>
      </c>
      <c r="BD55" s="123">
        <f>ROUND(SUM(BD56:BD62),2)</f>
        <v>0</v>
      </c>
      <c r="BE55" s="7"/>
      <c r="BS55" s="124" t="s">
        <v>75</v>
      </c>
      <c r="BT55" s="124" t="s">
        <v>82</v>
      </c>
      <c r="BU55" s="124" t="s">
        <v>77</v>
      </c>
      <c r="BV55" s="124" t="s">
        <v>78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4" customFormat="1" ht="23.25" customHeight="1">
      <c r="A56" s="125" t="s">
        <v>85</v>
      </c>
      <c r="B56" s="64"/>
      <c r="C56" s="126"/>
      <c r="D56" s="126"/>
      <c r="E56" s="127" t="s">
        <v>86</v>
      </c>
      <c r="F56" s="127"/>
      <c r="G56" s="127"/>
      <c r="H56" s="127"/>
      <c r="I56" s="127"/>
      <c r="J56" s="126"/>
      <c r="K56" s="127" t="s">
        <v>87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01 - D.1.1 - Architekt...'!J32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88</v>
      </c>
      <c r="AR56" s="66"/>
      <c r="AS56" s="130">
        <v>0</v>
      </c>
      <c r="AT56" s="131">
        <f>ROUND(SUM(AV56:AW56),2)</f>
        <v>0</v>
      </c>
      <c r="AU56" s="132">
        <f>'SO 01 - D.1.1 - Architekt...'!P103</f>
        <v>0</v>
      </c>
      <c r="AV56" s="131">
        <f>'SO 01 - D.1.1 - Architekt...'!J35</f>
        <v>0</v>
      </c>
      <c r="AW56" s="131">
        <f>'SO 01 - D.1.1 - Architekt...'!J36</f>
        <v>0</v>
      </c>
      <c r="AX56" s="131">
        <f>'SO 01 - D.1.1 - Architekt...'!J37</f>
        <v>0</v>
      </c>
      <c r="AY56" s="131">
        <f>'SO 01 - D.1.1 - Architekt...'!J38</f>
        <v>0</v>
      </c>
      <c r="AZ56" s="131">
        <f>'SO 01 - D.1.1 - Architekt...'!F35</f>
        <v>0</v>
      </c>
      <c r="BA56" s="131">
        <f>'SO 01 - D.1.1 - Architekt...'!F36</f>
        <v>0</v>
      </c>
      <c r="BB56" s="131">
        <f>'SO 01 - D.1.1 - Architekt...'!F37</f>
        <v>0</v>
      </c>
      <c r="BC56" s="131">
        <f>'SO 01 - D.1.1 - Architekt...'!F38</f>
        <v>0</v>
      </c>
      <c r="BD56" s="133">
        <f>'SO 01 - D.1.1 - Architekt...'!F39</f>
        <v>0</v>
      </c>
      <c r="BE56" s="4"/>
      <c r="BT56" s="134" t="s">
        <v>84</v>
      </c>
      <c r="BV56" s="134" t="s">
        <v>78</v>
      </c>
      <c r="BW56" s="134" t="s">
        <v>89</v>
      </c>
      <c r="BX56" s="134" t="s">
        <v>83</v>
      </c>
      <c r="CL56" s="134" t="s">
        <v>19</v>
      </c>
    </row>
    <row r="57" s="4" customFormat="1" ht="23.25" customHeight="1">
      <c r="A57" s="125" t="s">
        <v>85</v>
      </c>
      <c r="B57" s="64"/>
      <c r="C57" s="126"/>
      <c r="D57" s="126"/>
      <c r="E57" s="127" t="s">
        <v>90</v>
      </c>
      <c r="F57" s="127"/>
      <c r="G57" s="127"/>
      <c r="H57" s="127"/>
      <c r="I57" s="127"/>
      <c r="J57" s="126"/>
      <c r="K57" s="127" t="s">
        <v>91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 01 - D.1.4 - Zdravotně...'!J32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88</v>
      </c>
      <c r="AR57" s="66"/>
      <c r="AS57" s="130">
        <v>0</v>
      </c>
      <c r="AT57" s="131">
        <f>ROUND(SUM(AV57:AW57),2)</f>
        <v>0</v>
      </c>
      <c r="AU57" s="132">
        <f>'SO 01 - D.1.4 - Zdravotně...'!P98</f>
        <v>0</v>
      </c>
      <c r="AV57" s="131">
        <f>'SO 01 - D.1.4 - Zdravotně...'!J35</f>
        <v>0</v>
      </c>
      <c r="AW57" s="131">
        <f>'SO 01 - D.1.4 - Zdravotně...'!J36</f>
        <v>0</v>
      </c>
      <c r="AX57" s="131">
        <f>'SO 01 - D.1.4 - Zdravotně...'!J37</f>
        <v>0</v>
      </c>
      <c r="AY57" s="131">
        <f>'SO 01 - D.1.4 - Zdravotně...'!J38</f>
        <v>0</v>
      </c>
      <c r="AZ57" s="131">
        <f>'SO 01 - D.1.4 - Zdravotně...'!F35</f>
        <v>0</v>
      </c>
      <c r="BA57" s="131">
        <f>'SO 01 - D.1.4 - Zdravotně...'!F36</f>
        <v>0</v>
      </c>
      <c r="BB57" s="131">
        <f>'SO 01 - D.1.4 - Zdravotně...'!F37</f>
        <v>0</v>
      </c>
      <c r="BC57" s="131">
        <f>'SO 01 - D.1.4 - Zdravotně...'!F38</f>
        <v>0</v>
      </c>
      <c r="BD57" s="133">
        <f>'SO 01 - D.1.4 - Zdravotně...'!F39</f>
        <v>0</v>
      </c>
      <c r="BE57" s="4"/>
      <c r="BT57" s="134" t="s">
        <v>84</v>
      </c>
      <c r="BV57" s="134" t="s">
        <v>78</v>
      </c>
      <c r="BW57" s="134" t="s">
        <v>92</v>
      </c>
      <c r="BX57" s="134" t="s">
        <v>83</v>
      </c>
      <c r="CL57" s="134" t="s">
        <v>19</v>
      </c>
    </row>
    <row r="58" s="4" customFormat="1" ht="23.25" customHeight="1">
      <c r="A58" s="125" t="s">
        <v>85</v>
      </c>
      <c r="B58" s="64"/>
      <c r="C58" s="126"/>
      <c r="D58" s="126"/>
      <c r="E58" s="127" t="s">
        <v>93</v>
      </c>
      <c r="F58" s="127"/>
      <c r="G58" s="127"/>
      <c r="H58" s="127"/>
      <c r="I58" s="127"/>
      <c r="J58" s="126"/>
      <c r="K58" s="127" t="s">
        <v>94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 01 - D.1.5 - Vytápění'!J32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88</v>
      </c>
      <c r="AR58" s="66"/>
      <c r="AS58" s="130">
        <v>0</v>
      </c>
      <c r="AT58" s="131">
        <f>ROUND(SUM(AV58:AW58),2)</f>
        <v>0</v>
      </c>
      <c r="AU58" s="132">
        <f>'SO 01 - D.1.5 - Vytápění'!P98</f>
        <v>0</v>
      </c>
      <c r="AV58" s="131">
        <f>'SO 01 - D.1.5 - Vytápění'!J35</f>
        <v>0</v>
      </c>
      <c r="AW58" s="131">
        <f>'SO 01 - D.1.5 - Vytápění'!J36</f>
        <v>0</v>
      </c>
      <c r="AX58" s="131">
        <f>'SO 01 - D.1.5 - Vytápění'!J37</f>
        <v>0</v>
      </c>
      <c r="AY58" s="131">
        <f>'SO 01 - D.1.5 - Vytápění'!J38</f>
        <v>0</v>
      </c>
      <c r="AZ58" s="131">
        <f>'SO 01 - D.1.5 - Vytápění'!F35</f>
        <v>0</v>
      </c>
      <c r="BA58" s="131">
        <f>'SO 01 - D.1.5 - Vytápění'!F36</f>
        <v>0</v>
      </c>
      <c r="BB58" s="131">
        <f>'SO 01 - D.1.5 - Vytápění'!F37</f>
        <v>0</v>
      </c>
      <c r="BC58" s="131">
        <f>'SO 01 - D.1.5 - Vytápění'!F38</f>
        <v>0</v>
      </c>
      <c r="BD58" s="133">
        <f>'SO 01 - D.1.5 - Vytápění'!F39</f>
        <v>0</v>
      </c>
      <c r="BE58" s="4"/>
      <c r="BT58" s="134" t="s">
        <v>84</v>
      </c>
      <c r="BV58" s="134" t="s">
        <v>78</v>
      </c>
      <c r="BW58" s="134" t="s">
        <v>95</v>
      </c>
      <c r="BX58" s="134" t="s">
        <v>83</v>
      </c>
      <c r="CL58" s="134" t="s">
        <v>19</v>
      </c>
    </row>
    <row r="59" s="4" customFormat="1" ht="23.25" customHeight="1">
      <c r="A59" s="125" t="s">
        <v>85</v>
      </c>
      <c r="B59" s="64"/>
      <c r="C59" s="126"/>
      <c r="D59" s="126"/>
      <c r="E59" s="127" t="s">
        <v>96</v>
      </c>
      <c r="F59" s="127"/>
      <c r="G59" s="127"/>
      <c r="H59" s="127"/>
      <c r="I59" s="127"/>
      <c r="J59" s="126"/>
      <c r="K59" s="127" t="s">
        <v>97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 01 - D.1.6 - Elektroin...'!J32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88</v>
      </c>
      <c r="AR59" s="66"/>
      <c r="AS59" s="130">
        <v>0</v>
      </c>
      <c r="AT59" s="131">
        <f>ROUND(SUM(AV59:AW59),2)</f>
        <v>0</v>
      </c>
      <c r="AU59" s="132">
        <f>'SO 01 - D.1.6 - Elektroin...'!P90</f>
        <v>0</v>
      </c>
      <c r="AV59" s="131">
        <f>'SO 01 - D.1.6 - Elektroin...'!J35</f>
        <v>0</v>
      </c>
      <c r="AW59" s="131">
        <f>'SO 01 - D.1.6 - Elektroin...'!J36</f>
        <v>0</v>
      </c>
      <c r="AX59" s="131">
        <f>'SO 01 - D.1.6 - Elektroin...'!J37</f>
        <v>0</v>
      </c>
      <c r="AY59" s="131">
        <f>'SO 01 - D.1.6 - Elektroin...'!J38</f>
        <v>0</v>
      </c>
      <c r="AZ59" s="131">
        <f>'SO 01 - D.1.6 - Elektroin...'!F35</f>
        <v>0</v>
      </c>
      <c r="BA59" s="131">
        <f>'SO 01 - D.1.6 - Elektroin...'!F36</f>
        <v>0</v>
      </c>
      <c r="BB59" s="131">
        <f>'SO 01 - D.1.6 - Elektroin...'!F37</f>
        <v>0</v>
      </c>
      <c r="BC59" s="131">
        <f>'SO 01 - D.1.6 - Elektroin...'!F38</f>
        <v>0</v>
      </c>
      <c r="BD59" s="133">
        <f>'SO 01 - D.1.6 - Elektroin...'!F39</f>
        <v>0</v>
      </c>
      <c r="BE59" s="4"/>
      <c r="BT59" s="134" t="s">
        <v>84</v>
      </c>
      <c r="BV59" s="134" t="s">
        <v>78</v>
      </c>
      <c r="BW59" s="134" t="s">
        <v>98</v>
      </c>
      <c r="BX59" s="134" t="s">
        <v>83</v>
      </c>
      <c r="CL59" s="134" t="s">
        <v>19</v>
      </c>
    </row>
    <row r="60" s="4" customFormat="1" ht="23.25" customHeight="1">
      <c r="A60" s="125" t="s">
        <v>85</v>
      </c>
      <c r="B60" s="64"/>
      <c r="C60" s="126"/>
      <c r="D60" s="126"/>
      <c r="E60" s="127" t="s">
        <v>99</v>
      </c>
      <c r="F60" s="127"/>
      <c r="G60" s="127"/>
      <c r="H60" s="127"/>
      <c r="I60" s="127"/>
      <c r="J60" s="126"/>
      <c r="K60" s="127" t="s">
        <v>100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01 - D.1.7 - Elektrick...'!J32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88</v>
      </c>
      <c r="AR60" s="66"/>
      <c r="AS60" s="130">
        <v>0</v>
      </c>
      <c r="AT60" s="131">
        <f>ROUND(SUM(AV60:AW60),2)</f>
        <v>0</v>
      </c>
      <c r="AU60" s="132">
        <f>'SO 01 - D.1.7 - Elektrick...'!P91</f>
        <v>0</v>
      </c>
      <c r="AV60" s="131">
        <f>'SO 01 - D.1.7 - Elektrick...'!J35</f>
        <v>0</v>
      </c>
      <c r="AW60" s="131">
        <f>'SO 01 - D.1.7 - Elektrick...'!J36</f>
        <v>0</v>
      </c>
      <c r="AX60" s="131">
        <f>'SO 01 - D.1.7 - Elektrick...'!J37</f>
        <v>0</v>
      </c>
      <c r="AY60" s="131">
        <f>'SO 01 - D.1.7 - Elektrick...'!J38</f>
        <v>0</v>
      </c>
      <c r="AZ60" s="131">
        <f>'SO 01 - D.1.7 - Elektrick...'!F35</f>
        <v>0</v>
      </c>
      <c r="BA60" s="131">
        <f>'SO 01 - D.1.7 - Elektrick...'!F36</f>
        <v>0</v>
      </c>
      <c r="BB60" s="131">
        <f>'SO 01 - D.1.7 - Elektrick...'!F37</f>
        <v>0</v>
      </c>
      <c r="BC60" s="131">
        <f>'SO 01 - D.1.7 - Elektrick...'!F38</f>
        <v>0</v>
      </c>
      <c r="BD60" s="133">
        <f>'SO 01 - D.1.7 - Elektrick...'!F39</f>
        <v>0</v>
      </c>
      <c r="BE60" s="4"/>
      <c r="BT60" s="134" t="s">
        <v>84</v>
      </c>
      <c r="BV60" s="134" t="s">
        <v>78</v>
      </c>
      <c r="BW60" s="134" t="s">
        <v>101</v>
      </c>
      <c r="BX60" s="134" t="s">
        <v>83</v>
      </c>
      <c r="CL60" s="134" t="s">
        <v>19</v>
      </c>
    </row>
    <row r="61" s="4" customFormat="1" ht="23.25" customHeight="1">
      <c r="A61" s="125" t="s">
        <v>85</v>
      </c>
      <c r="B61" s="64"/>
      <c r="C61" s="126"/>
      <c r="D61" s="126"/>
      <c r="E61" s="127" t="s">
        <v>102</v>
      </c>
      <c r="F61" s="127"/>
      <c r="G61" s="127"/>
      <c r="H61" s="127"/>
      <c r="I61" s="127"/>
      <c r="J61" s="126"/>
      <c r="K61" s="127" t="s">
        <v>103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'SO 01 - D.1.8 - Vzduchote...'!J32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88</v>
      </c>
      <c r="AR61" s="66"/>
      <c r="AS61" s="130">
        <v>0</v>
      </c>
      <c r="AT61" s="131">
        <f>ROUND(SUM(AV61:AW61),2)</f>
        <v>0</v>
      </c>
      <c r="AU61" s="132">
        <f>'SO 01 - D.1.8 - Vzduchote...'!P87</f>
        <v>0</v>
      </c>
      <c r="AV61" s="131">
        <f>'SO 01 - D.1.8 - Vzduchote...'!J35</f>
        <v>0</v>
      </c>
      <c r="AW61" s="131">
        <f>'SO 01 - D.1.8 - Vzduchote...'!J36</f>
        <v>0</v>
      </c>
      <c r="AX61" s="131">
        <f>'SO 01 - D.1.8 - Vzduchote...'!J37</f>
        <v>0</v>
      </c>
      <c r="AY61" s="131">
        <f>'SO 01 - D.1.8 - Vzduchote...'!J38</f>
        <v>0</v>
      </c>
      <c r="AZ61" s="131">
        <f>'SO 01 - D.1.8 - Vzduchote...'!F35</f>
        <v>0</v>
      </c>
      <c r="BA61" s="131">
        <f>'SO 01 - D.1.8 - Vzduchote...'!F36</f>
        <v>0</v>
      </c>
      <c r="BB61" s="131">
        <f>'SO 01 - D.1.8 - Vzduchote...'!F37</f>
        <v>0</v>
      </c>
      <c r="BC61" s="131">
        <f>'SO 01 - D.1.8 - Vzduchote...'!F38</f>
        <v>0</v>
      </c>
      <c r="BD61" s="133">
        <f>'SO 01 - D.1.8 - Vzduchote...'!F39</f>
        <v>0</v>
      </c>
      <c r="BE61" s="4"/>
      <c r="BT61" s="134" t="s">
        <v>84</v>
      </c>
      <c r="BV61" s="134" t="s">
        <v>78</v>
      </c>
      <c r="BW61" s="134" t="s">
        <v>104</v>
      </c>
      <c r="BX61" s="134" t="s">
        <v>83</v>
      </c>
      <c r="CL61" s="134" t="s">
        <v>19</v>
      </c>
    </row>
    <row r="62" s="4" customFormat="1" ht="16.5" customHeight="1">
      <c r="A62" s="125" t="s">
        <v>85</v>
      </c>
      <c r="B62" s="64"/>
      <c r="C62" s="126"/>
      <c r="D62" s="126"/>
      <c r="E62" s="127" t="s">
        <v>80</v>
      </c>
      <c r="F62" s="127"/>
      <c r="G62" s="127"/>
      <c r="H62" s="127"/>
      <c r="I62" s="127"/>
      <c r="J62" s="126"/>
      <c r="K62" s="127" t="s">
        <v>105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'SO 01 - Vedlejší a ostatn...'!J32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88</v>
      </c>
      <c r="AR62" s="66"/>
      <c r="AS62" s="135">
        <v>0</v>
      </c>
      <c r="AT62" s="136">
        <f>ROUND(SUM(AV62:AW62),2)</f>
        <v>0</v>
      </c>
      <c r="AU62" s="137">
        <f>'SO 01 - Vedlejší a ostatn...'!P92</f>
        <v>0</v>
      </c>
      <c r="AV62" s="136">
        <f>'SO 01 - Vedlejší a ostatn...'!J35</f>
        <v>0</v>
      </c>
      <c r="AW62" s="136">
        <f>'SO 01 - Vedlejší a ostatn...'!J36</f>
        <v>0</v>
      </c>
      <c r="AX62" s="136">
        <f>'SO 01 - Vedlejší a ostatn...'!J37</f>
        <v>0</v>
      </c>
      <c r="AY62" s="136">
        <f>'SO 01 - Vedlejší a ostatn...'!J38</f>
        <v>0</v>
      </c>
      <c r="AZ62" s="136">
        <f>'SO 01 - Vedlejší a ostatn...'!F35</f>
        <v>0</v>
      </c>
      <c r="BA62" s="136">
        <f>'SO 01 - Vedlejší a ostatn...'!F36</f>
        <v>0</v>
      </c>
      <c r="BB62" s="136">
        <f>'SO 01 - Vedlejší a ostatn...'!F37</f>
        <v>0</v>
      </c>
      <c r="BC62" s="136">
        <f>'SO 01 - Vedlejší a ostatn...'!F38</f>
        <v>0</v>
      </c>
      <c r="BD62" s="138">
        <f>'SO 01 - Vedlejší a ostatn...'!F39</f>
        <v>0</v>
      </c>
      <c r="BE62" s="4"/>
      <c r="BT62" s="134" t="s">
        <v>84</v>
      </c>
      <c r="BV62" s="134" t="s">
        <v>78</v>
      </c>
      <c r="BW62" s="134" t="s">
        <v>106</v>
      </c>
      <c r="BX62" s="134" t="s">
        <v>83</v>
      </c>
      <c r="CL62" s="134" t="s">
        <v>19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BaxIicJ8dvqdO/kEgXzJnOexDm5cuTZ6HFGG2+DKRXOllohhqE+r2mmTpr7PBCw9P3tmL8SF6rsbTHY+eQSZ1g==" hashValue="SQh4jC2ul8VwBAMccZQEIdGOZ7T3AW6yW8JXYTW53cFB/Cfa4Mcqt3dLfC/+WTa6rejpGhzDm6miyZS2fcV5eA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D.1.1 - Architekt...'!C2" display="/"/>
    <hyperlink ref="A57" location="'SO 01 - D.1.4 - Zdravotně...'!C2" display="/"/>
    <hyperlink ref="A58" location="'SO 01 - D.1.5 - Vytápění'!C2" display="/"/>
    <hyperlink ref="A59" location="'SO 01 - D.1.6 - Elektroin...'!C2" display="/"/>
    <hyperlink ref="A60" location="'SO 01 - D.1.7 - Elektrick...'!C2" display="/"/>
    <hyperlink ref="A61" location="'SO 01 - D.1.8 - Vzduchote...'!C2" display="/"/>
    <hyperlink ref="A62" location="'SO 01 - Vedlejší a osta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stávajícího urgentního příjmu</v>
      </c>
      <c r="F7" s="143"/>
      <c r="G7" s="143"/>
      <c r="H7" s="143"/>
      <c r="L7" s="21"/>
    </row>
    <row r="8" s="1" customFormat="1" ht="12" customHeight="1">
      <c r="B8" s="21"/>
      <c r="D8" s="143" t="s">
        <v>108</v>
      </c>
      <c r="L8" s="21"/>
    </row>
    <row r="9" s="2" customFormat="1" ht="16.5" customHeight="1">
      <c r="A9" s="39"/>
      <c r="B9" s="45"/>
      <c r="C9" s="39"/>
      <c r="D9" s="39"/>
      <c r="E9" s="144" t="s">
        <v>109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16. 8. 2021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39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ROUND(J103,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ROUND((SUM(BE103:BE540)),  2)</f>
        <v>0</v>
      </c>
      <c r="G35" s="39"/>
      <c r="H35" s="39"/>
      <c r="I35" s="158">
        <v>0.20999999999999999</v>
      </c>
      <c r="J35" s="157">
        <f>ROUND(((SUM(BE103:BE540))*I35),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ROUND((SUM(BF103:BF540)),  2)</f>
        <v>0</v>
      </c>
      <c r="G36" s="39"/>
      <c r="H36" s="39"/>
      <c r="I36" s="158">
        <v>0.14999999999999999</v>
      </c>
      <c r="J36" s="157">
        <f>ROUND(((SUM(BF103:BF540))*I36),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ROUND((SUM(BG103:BG540)),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ROUND((SUM(BH103:BH540)),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ROUND((SUM(BI103:BI540)),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stávajícího urgentního příjmu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01 - D.1.1 - Architektonicko-stavební řešení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Vydmuchov 399/5, Karviná - Ráj</v>
      </c>
      <c r="G56" s="41"/>
      <c r="H56" s="41"/>
      <c r="I56" s="33" t="s">
        <v>23</v>
      </c>
      <c r="J56" s="73" t="str">
        <f>IF(J14="","",J14)</f>
        <v>16. 8. 2021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s poliklinikou Karviná-Ráj, p. o.</v>
      </c>
      <c r="G58" s="41"/>
      <c r="H58" s="41"/>
      <c r="I58" s="33" t="s">
        <v>33</v>
      </c>
      <c r="J58" s="37" t="str">
        <f>E23</f>
        <v>HAMROZI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Walach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113</v>
      </c>
      <c r="D61" s="172"/>
      <c r="E61" s="172"/>
      <c r="F61" s="172"/>
      <c r="G61" s="172"/>
      <c r="H61" s="172"/>
      <c r="I61" s="172"/>
      <c r="J61" s="173" t="s">
        <v>114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J103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5"/>
      <c r="C64" s="176"/>
      <c r="D64" s="177" t="s">
        <v>116</v>
      </c>
      <c r="E64" s="178"/>
      <c r="F64" s="178"/>
      <c r="G64" s="178"/>
      <c r="H64" s="178"/>
      <c r="I64" s="178"/>
      <c r="J64" s="179">
        <f>J104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117</v>
      </c>
      <c r="E65" s="183"/>
      <c r="F65" s="183"/>
      <c r="G65" s="183"/>
      <c r="H65" s="183"/>
      <c r="I65" s="183"/>
      <c r="J65" s="184">
        <f>J105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118</v>
      </c>
      <c r="E66" s="183"/>
      <c r="F66" s="183"/>
      <c r="G66" s="183"/>
      <c r="H66" s="183"/>
      <c r="I66" s="183"/>
      <c r="J66" s="184">
        <f>J122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119</v>
      </c>
      <c r="E67" s="183"/>
      <c r="F67" s="183"/>
      <c r="G67" s="183"/>
      <c r="H67" s="183"/>
      <c r="I67" s="183"/>
      <c r="J67" s="184">
        <f>J178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120</v>
      </c>
      <c r="E68" s="183"/>
      <c r="F68" s="183"/>
      <c r="G68" s="183"/>
      <c r="H68" s="183"/>
      <c r="I68" s="183"/>
      <c r="J68" s="184">
        <f>J241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121</v>
      </c>
      <c r="E69" s="183"/>
      <c r="F69" s="183"/>
      <c r="G69" s="183"/>
      <c r="H69" s="183"/>
      <c r="I69" s="183"/>
      <c r="J69" s="184">
        <f>J251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122</v>
      </c>
      <c r="E70" s="178"/>
      <c r="F70" s="178"/>
      <c r="G70" s="178"/>
      <c r="H70" s="178"/>
      <c r="I70" s="178"/>
      <c r="J70" s="179">
        <f>J254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1"/>
      <c r="C71" s="126"/>
      <c r="D71" s="182" t="s">
        <v>123</v>
      </c>
      <c r="E71" s="183"/>
      <c r="F71" s="183"/>
      <c r="G71" s="183"/>
      <c r="H71" s="183"/>
      <c r="I71" s="183"/>
      <c r="J71" s="184">
        <f>J255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124</v>
      </c>
      <c r="E72" s="183"/>
      <c r="F72" s="183"/>
      <c r="G72" s="183"/>
      <c r="H72" s="183"/>
      <c r="I72" s="183"/>
      <c r="J72" s="184">
        <f>J268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125</v>
      </c>
      <c r="E73" s="183"/>
      <c r="F73" s="183"/>
      <c r="G73" s="183"/>
      <c r="H73" s="183"/>
      <c r="I73" s="183"/>
      <c r="J73" s="184">
        <f>J278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126</v>
      </c>
      <c r="E74" s="183"/>
      <c r="F74" s="183"/>
      <c r="G74" s="183"/>
      <c r="H74" s="183"/>
      <c r="I74" s="183"/>
      <c r="J74" s="184">
        <f>J323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127</v>
      </c>
      <c r="E75" s="183"/>
      <c r="F75" s="183"/>
      <c r="G75" s="183"/>
      <c r="H75" s="183"/>
      <c r="I75" s="183"/>
      <c r="J75" s="184">
        <f>J370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1"/>
      <c r="C76" s="126"/>
      <c r="D76" s="182" t="s">
        <v>128</v>
      </c>
      <c r="E76" s="183"/>
      <c r="F76" s="183"/>
      <c r="G76" s="183"/>
      <c r="H76" s="183"/>
      <c r="I76" s="183"/>
      <c r="J76" s="184">
        <f>J382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1"/>
      <c r="C77" s="126"/>
      <c r="D77" s="182" t="s">
        <v>129</v>
      </c>
      <c r="E77" s="183"/>
      <c r="F77" s="183"/>
      <c r="G77" s="183"/>
      <c r="H77" s="183"/>
      <c r="I77" s="183"/>
      <c r="J77" s="184">
        <f>J423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1"/>
      <c r="C78" s="126"/>
      <c r="D78" s="182" t="s">
        <v>130</v>
      </c>
      <c r="E78" s="183"/>
      <c r="F78" s="183"/>
      <c r="G78" s="183"/>
      <c r="H78" s="183"/>
      <c r="I78" s="183"/>
      <c r="J78" s="184">
        <f>J481</f>
        <v>0</v>
      </c>
      <c r="K78" s="126"/>
      <c r="L78" s="18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1"/>
      <c r="C79" s="126"/>
      <c r="D79" s="182" t="s">
        <v>131</v>
      </c>
      <c r="E79" s="183"/>
      <c r="F79" s="183"/>
      <c r="G79" s="183"/>
      <c r="H79" s="183"/>
      <c r="I79" s="183"/>
      <c r="J79" s="184">
        <f>J523</f>
        <v>0</v>
      </c>
      <c r="K79" s="126"/>
      <c r="L79" s="18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1"/>
      <c r="C80" s="126"/>
      <c r="D80" s="182" t="s">
        <v>132</v>
      </c>
      <c r="E80" s="183"/>
      <c r="F80" s="183"/>
      <c r="G80" s="183"/>
      <c r="H80" s="183"/>
      <c r="I80" s="183"/>
      <c r="J80" s="184">
        <f>J532</f>
        <v>0</v>
      </c>
      <c r="K80" s="126"/>
      <c r="L80" s="18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5"/>
      <c r="C81" s="176"/>
      <c r="D81" s="177" t="s">
        <v>133</v>
      </c>
      <c r="E81" s="178"/>
      <c r="F81" s="178"/>
      <c r="G81" s="178"/>
      <c r="H81" s="178"/>
      <c r="I81" s="178"/>
      <c r="J81" s="179">
        <f>J536</f>
        <v>0</v>
      </c>
      <c r="K81" s="176"/>
      <c r="L81" s="180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60"/>
      <c r="C83" s="61"/>
      <c r="D83" s="61"/>
      <c r="E83" s="61"/>
      <c r="F83" s="61"/>
      <c r="G83" s="61"/>
      <c r="H83" s="61"/>
      <c r="I83" s="61"/>
      <c r="J83" s="61"/>
      <c r="K83" s="6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7" s="2" customFormat="1" ht="6.96" customHeight="1">
      <c r="A87" s="39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4.96" customHeight="1">
      <c r="A88" s="39"/>
      <c r="B88" s="40"/>
      <c r="C88" s="24" t="s">
        <v>134</v>
      </c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16</v>
      </c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170" t="str">
        <f>E7</f>
        <v>Rekonstrukce stávajícího urgentního příjmu</v>
      </c>
      <c r="F91" s="33"/>
      <c r="G91" s="33"/>
      <c r="H91" s="33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" customFormat="1" ht="12" customHeight="1">
      <c r="B92" s="22"/>
      <c r="C92" s="33" t="s">
        <v>108</v>
      </c>
      <c r="D92" s="23"/>
      <c r="E92" s="23"/>
      <c r="F92" s="23"/>
      <c r="G92" s="23"/>
      <c r="H92" s="23"/>
      <c r="I92" s="23"/>
      <c r="J92" s="23"/>
      <c r="K92" s="23"/>
      <c r="L92" s="21"/>
    </row>
    <row r="93" s="2" customFormat="1" ht="16.5" customHeight="1">
      <c r="A93" s="39"/>
      <c r="B93" s="40"/>
      <c r="C93" s="41"/>
      <c r="D93" s="41"/>
      <c r="E93" s="170" t="s">
        <v>109</v>
      </c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110</v>
      </c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6.5" customHeight="1">
      <c r="A95" s="39"/>
      <c r="B95" s="40"/>
      <c r="C95" s="41"/>
      <c r="D95" s="41"/>
      <c r="E95" s="70" t="str">
        <f>E11</f>
        <v>SO 01 - D.1.1 - Architektonicko-stavební řešení</v>
      </c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21</v>
      </c>
      <c r="D97" s="41"/>
      <c r="E97" s="41"/>
      <c r="F97" s="28" t="str">
        <f>F14</f>
        <v>Vydmuchov 399/5, Karviná - Ráj</v>
      </c>
      <c r="G97" s="41"/>
      <c r="H97" s="41"/>
      <c r="I97" s="33" t="s">
        <v>23</v>
      </c>
      <c r="J97" s="73" t="str">
        <f>IF(J14="","",J14)</f>
        <v>16. 8. 2021</v>
      </c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4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5.15" customHeight="1">
      <c r="A99" s="39"/>
      <c r="B99" s="40"/>
      <c r="C99" s="33" t="s">
        <v>25</v>
      </c>
      <c r="D99" s="41"/>
      <c r="E99" s="41"/>
      <c r="F99" s="28" t="str">
        <f>E17</f>
        <v>Nemocnice s poliklinikou Karviná-Ráj, p. o.</v>
      </c>
      <c r="G99" s="41"/>
      <c r="H99" s="41"/>
      <c r="I99" s="33" t="s">
        <v>33</v>
      </c>
      <c r="J99" s="37" t="str">
        <f>E23</f>
        <v>HAMROZI s.r.o.</v>
      </c>
      <c r="K99" s="41"/>
      <c r="L99" s="14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31</v>
      </c>
      <c r="D100" s="41"/>
      <c r="E100" s="41"/>
      <c r="F100" s="28" t="str">
        <f>IF(E20="","",E20)</f>
        <v>Vyplň údaj</v>
      </c>
      <c r="G100" s="41"/>
      <c r="H100" s="41"/>
      <c r="I100" s="33" t="s">
        <v>38</v>
      </c>
      <c r="J100" s="37" t="str">
        <f>E26</f>
        <v>Walach</v>
      </c>
      <c r="K100" s="41"/>
      <c r="L100" s="14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0.32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11" customFormat="1" ht="29.28" customHeight="1">
      <c r="A102" s="186"/>
      <c r="B102" s="187"/>
      <c r="C102" s="188" t="s">
        <v>135</v>
      </c>
      <c r="D102" s="189" t="s">
        <v>61</v>
      </c>
      <c r="E102" s="189" t="s">
        <v>57</v>
      </c>
      <c r="F102" s="189" t="s">
        <v>58</v>
      </c>
      <c r="G102" s="189" t="s">
        <v>136</v>
      </c>
      <c r="H102" s="189" t="s">
        <v>137</v>
      </c>
      <c r="I102" s="189" t="s">
        <v>138</v>
      </c>
      <c r="J102" s="189" t="s">
        <v>114</v>
      </c>
      <c r="K102" s="190" t="s">
        <v>139</v>
      </c>
      <c r="L102" s="191"/>
      <c r="M102" s="93" t="s">
        <v>19</v>
      </c>
      <c r="N102" s="94" t="s">
        <v>46</v>
      </c>
      <c r="O102" s="94" t="s">
        <v>140</v>
      </c>
      <c r="P102" s="94" t="s">
        <v>141</v>
      </c>
      <c r="Q102" s="94" t="s">
        <v>142</v>
      </c>
      <c r="R102" s="94" t="s">
        <v>143</v>
      </c>
      <c r="S102" s="94" t="s">
        <v>144</v>
      </c>
      <c r="T102" s="95" t="s">
        <v>145</v>
      </c>
      <c r="U102" s="186"/>
      <c r="V102" s="186"/>
      <c r="W102" s="186"/>
      <c r="X102" s="186"/>
      <c r="Y102" s="186"/>
      <c r="Z102" s="186"/>
      <c r="AA102" s="186"/>
      <c r="AB102" s="186"/>
      <c r="AC102" s="186"/>
      <c r="AD102" s="186"/>
      <c r="AE102" s="186"/>
    </row>
    <row r="103" s="2" customFormat="1" ht="22.8" customHeight="1">
      <c r="A103" s="39"/>
      <c r="B103" s="40"/>
      <c r="C103" s="100" t="s">
        <v>146</v>
      </c>
      <c r="D103" s="41"/>
      <c r="E103" s="41"/>
      <c r="F103" s="41"/>
      <c r="G103" s="41"/>
      <c r="H103" s="41"/>
      <c r="I103" s="41"/>
      <c r="J103" s="192">
        <f>BK103</f>
        <v>0</v>
      </c>
      <c r="K103" s="41"/>
      <c r="L103" s="45"/>
      <c r="M103" s="96"/>
      <c r="N103" s="193"/>
      <c r="O103" s="97"/>
      <c r="P103" s="194">
        <f>P104+P254+P536</f>
        <v>0</v>
      </c>
      <c r="Q103" s="97"/>
      <c r="R103" s="194">
        <f>R104+R254+R536</f>
        <v>23.841481989999998</v>
      </c>
      <c r="S103" s="97"/>
      <c r="T103" s="195">
        <f>T104+T254+T536</f>
        <v>53.596663000000007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75</v>
      </c>
      <c r="AU103" s="18" t="s">
        <v>115</v>
      </c>
      <c r="BK103" s="196">
        <f>BK104+BK254+BK536</f>
        <v>0</v>
      </c>
    </row>
    <row r="104" s="12" customFormat="1" ht="25.92" customHeight="1">
      <c r="A104" s="12"/>
      <c r="B104" s="197"/>
      <c r="C104" s="198"/>
      <c r="D104" s="199" t="s">
        <v>75</v>
      </c>
      <c r="E104" s="200" t="s">
        <v>147</v>
      </c>
      <c r="F104" s="200" t="s">
        <v>148</v>
      </c>
      <c r="G104" s="198"/>
      <c r="H104" s="198"/>
      <c r="I104" s="201"/>
      <c r="J104" s="202">
        <f>BK104</f>
        <v>0</v>
      </c>
      <c r="K104" s="198"/>
      <c r="L104" s="203"/>
      <c r="M104" s="204"/>
      <c r="N104" s="205"/>
      <c r="O104" s="205"/>
      <c r="P104" s="206">
        <f>P105+P122+P178+P241+P251</f>
        <v>0</v>
      </c>
      <c r="Q104" s="205"/>
      <c r="R104" s="206">
        <f>R105+R122+R178+R241+R251</f>
        <v>20.004039439999996</v>
      </c>
      <c r="S104" s="205"/>
      <c r="T104" s="207">
        <f>T105+T122+T178+T241+T251</f>
        <v>45.383102000000008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82</v>
      </c>
      <c r="AT104" s="209" t="s">
        <v>75</v>
      </c>
      <c r="AU104" s="209" t="s">
        <v>76</v>
      </c>
      <c r="AY104" s="208" t="s">
        <v>149</v>
      </c>
      <c r="BK104" s="210">
        <f>BK105+BK122+BK178+BK241+BK251</f>
        <v>0</v>
      </c>
    </row>
    <row r="105" s="12" customFormat="1" ht="22.8" customHeight="1">
      <c r="A105" s="12"/>
      <c r="B105" s="197"/>
      <c r="C105" s="198"/>
      <c r="D105" s="199" t="s">
        <v>75</v>
      </c>
      <c r="E105" s="211" t="s">
        <v>150</v>
      </c>
      <c r="F105" s="211" t="s">
        <v>151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SUM(P106:P121)</f>
        <v>0</v>
      </c>
      <c r="Q105" s="205"/>
      <c r="R105" s="206">
        <f>SUM(R106:R121)</f>
        <v>9.2496479699999981</v>
      </c>
      <c r="S105" s="205"/>
      <c r="T105" s="207">
        <f>SUM(T106:T121)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82</v>
      </c>
      <c r="AT105" s="209" t="s">
        <v>75</v>
      </c>
      <c r="AU105" s="209" t="s">
        <v>82</v>
      </c>
      <c r="AY105" s="208" t="s">
        <v>149</v>
      </c>
      <c r="BK105" s="210">
        <f>SUM(BK106:BK121)</f>
        <v>0</v>
      </c>
    </row>
    <row r="106" s="2" customFormat="1" ht="37.8" customHeight="1">
      <c r="A106" s="39"/>
      <c r="B106" s="40"/>
      <c r="C106" s="213" t="s">
        <v>82</v>
      </c>
      <c r="D106" s="213" t="s">
        <v>152</v>
      </c>
      <c r="E106" s="214" t="s">
        <v>153</v>
      </c>
      <c r="F106" s="215" t="s">
        <v>154</v>
      </c>
      <c r="G106" s="216" t="s">
        <v>155</v>
      </c>
      <c r="H106" s="217">
        <v>1</v>
      </c>
      <c r="I106" s="218"/>
      <c r="J106" s="219">
        <f>ROUND(I106*H106,2)</f>
        <v>0</v>
      </c>
      <c r="K106" s="215" t="s">
        <v>156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0.022780000000000002</v>
      </c>
      <c r="R106" s="222">
        <f>Q106*H106</f>
        <v>0.022780000000000002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157</v>
      </c>
      <c r="AT106" s="224" t="s">
        <v>152</v>
      </c>
      <c r="AU106" s="224" t="s">
        <v>84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157</v>
      </c>
      <c r="BM106" s="224" t="s">
        <v>158</v>
      </c>
    </row>
    <row r="107" s="2" customFormat="1">
      <c r="A107" s="39"/>
      <c r="B107" s="40"/>
      <c r="C107" s="41"/>
      <c r="D107" s="226" t="s">
        <v>159</v>
      </c>
      <c r="E107" s="41"/>
      <c r="F107" s="227" t="s">
        <v>160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159</v>
      </c>
      <c r="AU107" s="18" t="s">
        <v>84</v>
      </c>
    </row>
    <row r="108" s="13" customFormat="1">
      <c r="A108" s="13"/>
      <c r="B108" s="231"/>
      <c r="C108" s="232"/>
      <c r="D108" s="233" t="s">
        <v>161</v>
      </c>
      <c r="E108" s="234" t="s">
        <v>19</v>
      </c>
      <c r="F108" s="235" t="s">
        <v>162</v>
      </c>
      <c r="G108" s="232"/>
      <c r="H108" s="234" t="s">
        <v>19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161</v>
      </c>
      <c r="AU108" s="241" t="s">
        <v>84</v>
      </c>
      <c r="AV108" s="13" t="s">
        <v>82</v>
      </c>
      <c r="AW108" s="13" t="s">
        <v>37</v>
      </c>
      <c r="AX108" s="13" t="s">
        <v>76</v>
      </c>
      <c r="AY108" s="241" t="s">
        <v>149</v>
      </c>
    </row>
    <row r="109" s="14" customFormat="1">
      <c r="A109" s="14"/>
      <c r="B109" s="242"/>
      <c r="C109" s="243"/>
      <c r="D109" s="233" t="s">
        <v>161</v>
      </c>
      <c r="E109" s="244" t="s">
        <v>19</v>
      </c>
      <c r="F109" s="245" t="s">
        <v>82</v>
      </c>
      <c r="G109" s="243"/>
      <c r="H109" s="246">
        <v>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161</v>
      </c>
      <c r="AU109" s="252" t="s">
        <v>84</v>
      </c>
      <c r="AV109" s="14" t="s">
        <v>84</v>
      </c>
      <c r="AW109" s="14" t="s">
        <v>37</v>
      </c>
      <c r="AX109" s="14" t="s">
        <v>82</v>
      </c>
      <c r="AY109" s="252" t="s">
        <v>149</v>
      </c>
    </row>
    <row r="110" s="2" customFormat="1" ht="37.8" customHeight="1">
      <c r="A110" s="39"/>
      <c r="B110" s="40"/>
      <c r="C110" s="213" t="s">
        <v>84</v>
      </c>
      <c r="D110" s="213" t="s">
        <v>152</v>
      </c>
      <c r="E110" s="214" t="s">
        <v>163</v>
      </c>
      <c r="F110" s="215" t="s">
        <v>164</v>
      </c>
      <c r="G110" s="216" t="s">
        <v>155</v>
      </c>
      <c r="H110" s="217">
        <v>2</v>
      </c>
      <c r="I110" s="218"/>
      <c r="J110" s="219">
        <f>ROUND(I110*H110,2)</f>
        <v>0</v>
      </c>
      <c r="K110" s="215" t="s">
        <v>156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0.049090000000000002</v>
      </c>
      <c r="R110" s="222">
        <f>Q110*H110</f>
        <v>0.098180000000000003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157</v>
      </c>
      <c r="AT110" s="224" t="s">
        <v>152</v>
      </c>
      <c r="AU110" s="224" t="s">
        <v>84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157</v>
      </c>
      <c r="BM110" s="224" t="s">
        <v>165</v>
      </c>
    </row>
    <row r="111" s="2" customFormat="1">
      <c r="A111" s="39"/>
      <c r="B111" s="40"/>
      <c r="C111" s="41"/>
      <c r="D111" s="226" t="s">
        <v>159</v>
      </c>
      <c r="E111" s="41"/>
      <c r="F111" s="227" t="s">
        <v>166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159</v>
      </c>
      <c r="AU111" s="18" t="s">
        <v>84</v>
      </c>
    </row>
    <row r="112" s="13" customFormat="1">
      <c r="A112" s="13"/>
      <c r="B112" s="231"/>
      <c r="C112" s="232"/>
      <c r="D112" s="233" t="s">
        <v>161</v>
      </c>
      <c r="E112" s="234" t="s">
        <v>19</v>
      </c>
      <c r="F112" s="235" t="s">
        <v>162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161</v>
      </c>
      <c r="AU112" s="241" t="s">
        <v>84</v>
      </c>
      <c r="AV112" s="13" t="s">
        <v>82</v>
      </c>
      <c r="AW112" s="13" t="s">
        <v>37</v>
      </c>
      <c r="AX112" s="13" t="s">
        <v>76</v>
      </c>
      <c r="AY112" s="241" t="s">
        <v>149</v>
      </c>
    </row>
    <row r="113" s="14" customFormat="1">
      <c r="A113" s="14"/>
      <c r="B113" s="242"/>
      <c r="C113" s="243"/>
      <c r="D113" s="233" t="s">
        <v>161</v>
      </c>
      <c r="E113" s="244" t="s">
        <v>19</v>
      </c>
      <c r="F113" s="245" t="s">
        <v>84</v>
      </c>
      <c r="G113" s="243"/>
      <c r="H113" s="246">
        <v>2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161</v>
      </c>
      <c r="AU113" s="252" t="s">
        <v>84</v>
      </c>
      <c r="AV113" s="14" t="s">
        <v>84</v>
      </c>
      <c r="AW113" s="14" t="s">
        <v>37</v>
      </c>
      <c r="AX113" s="14" t="s">
        <v>82</v>
      </c>
      <c r="AY113" s="252" t="s">
        <v>149</v>
      </c>
    </row>
    <row r="114" s="2" customFormat="1" ht="37.8" customHeight="1">
      <c r="A114" s="39"/>
      <c r="B114" s="40"/>
      <c r="C114" s="213" t="s">
        <v>150</v>
      </c>
      <c r="D114" s="213" t="s">
        <v>152</v>
      </c>
      <c r="E114" s="214" t="s">
        <v>167</v>
      </c>
      <c r="F114" s="215" t="s">
        <v>168</v>
      </c>
      <c r="G114" s="216" t="s">
        <v>169</v>
      </c>
      <c r="H114" s="217">
        <v>104.487</v>
      </c>
      <c r="I114" s="218"/>
      <c r="J114" s="219">
        <f>ROUND(I114*H114,2)</f>
        <v>0</v>
      </c>
      <c r="K114" s="215" t="s">
        <v>156</v>
      </c>
      <c r="L114" s="45"/>
      <c r="M114" s="220" t="s">
        <v>19</v>
      </c>
      <c r="N114" s="221" t="s">
        <v>47</v>
      </c>
      <c r="O114" s="85"/>
      <c r="P114" s="222">
        <f>O114*H114</f>
        <v>0</v>
      </c>
      <c r="Q114" s="222">
        <v>0.087309999999999999</v>
      </c>
      <c r="R114" s="222">
        <f>Q114*H114</f>
        <v>9.1227599699999988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157</v>
      </c>
      <c r="AT114" s="224" t="s">
        <v>152</v>
      </c>
      <c r="AU114" s="224" t="s">
        <v>84</v>
      </c>
      <c r="AY114" s="18" t="s">
        <v>149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82</v>
      </c>
      <c r="BK114" s="225">
        <f>ROUND(I114*H114,2)</f>
        <v>0</v>
      </c>
      <c r="BL114" s="18" t="s">
        <v>157</v>
      </c>
      <c r="BM114" s="224" t="s">
        <v>170</v>
      </c>
    </row>
    <row r="115" s="2" customFormat="1">
      <c r="A115" s="39"/>
      <c r="B115" s="40"/>
      <c r="C115" s="41"/>
      <c r="D115" s="226" t="s">
        <v>159</v>
      </c>
      <c r="E115" s="41"/>
      <c r="F115" s="227" t="s">
        <v>171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159</v>
      </c>
      <c r="AU115" s="18" t="s">
        <v>84</v>
      </c>
    </row>
    <row r="116" s="13" customFormat="1">
      <c r="A116" s="13"/>
      <c r="B116" s="231"/>
      <c r="C116" s="232"/>
      <c r="D116" s="233" t="s">
        <v>161</v>
      </c>
      <c r="E116" s="234" t="s">
        <v>19</v>
      </c>
      <c r="F116" s="235" t="s">
        <v>162</v>
      </c>
      <c r="G116" s="232"/>
      <c r="H116" s="234" t="s">
        <v>19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161</v>
      </c>
      <c r="AU116" s="241" t="s">
        <v>84</v>
      </c>
      <c r="AV116" s="13" t="s">
        <v>82</v>
      </c>
      <c r="AW116" s="13" t="s">
        <v>37</v>
      </c>
      <c r="AX116" s="13" t="s">
        <v>76</v>
      </c>
      <c r="AY116" s="241" t="s">
        <v>149</v>
      </c>
    </row>
    <row r="117" s="14" customFormat="1">
      <c r="A117" s="14"/>
      <c r="B117" s="242"/>
      <c r="C117" s="243"/>
      <c r="D117" s="233" t="s">
        <v>161</v>
      </c>
      <c r="E117" s="244" t="s">
        <v>19</v>
      </c>
      <c r="F117" s="245" t="s">
        <v>172</v>
      </c>
      <c r="G117" s="243"/>
      <c r="H117" s="246">
        <v>104.487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161</v>
      </c>
      <c r="AU117" s="252" t="s">
        <v>84</v>
      </c>
      <c r="AV117" s="14" t="s">
        <v>84</v>
      </c>
      <c r="AW117" s="14" t="s">
        <v>37</v>
      </c>
      <c r="AX117" s="14" t="s">
        <v>82</v>
      </c>
      <c r="AY117" s="252" t="s">
        <v>149</v>
      </c>
    </row>
    <row r="118" s="2" customFormat="1" ht="24.15" customHeight="1">
      <c r="A118" s="39"/>
      <c r="B118" s="40"/>
      <c r="C118" s="213" t="s">
        <v>157</v>
      </c>
      <c r="D118" s="213" t="s">
        <v>152</v>
      </c>
      <c r="E118" s="214" t="s">
        <v>173</v>
      </c>
      <c r="F118" s="215" t="s">
        <v>174</v>
      </c>
      <c r="G118" s="216" t="s">
        <v>175</v>
      </c>
      <c r="H118" s="217">
        <v>45.600000000000001</v>
      </c>
      <c r="I118" s="218"/>
      <c r="J118" s="219">
        <f>ROUND(I118*H118,2)</f>
        <v>0</v>
      </c>
      <c r="K118" s="215" t="s">
        <v>156</v>
      </c>
      <c r="L118" s="45"/>
      <c r="M118" s="220" t="s">
        <v>19</v>
      </c>
      <c r="N118" s="221" t="s">
        <v>47</v>
      </c>
      <c r="O118" s="85"/>
      <c r="P118" s="222">
        <f>O118*H118</f>
        <v>0</v>
      </c>
      <c r="Q118" s="222">
        <v>0.00012999999999999999</v>
      </c>
      <c r="R118" s="222">
        <f>Q118*H118</f>
        <v>0.0059279999999999992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157</v>
      </c>
      <c r="AT118" s="224" t="s">
        <v>152</v>
      </c>
      <c r="AU118" s="224" t="s">
        <v>84</v>
      </c>
      <c r="AY118" s="18" t="s">
        <v>149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82</v>
      </c>
      <c r="BK118" s="225">
        <f>ROUND(I118*H118,2)</f>
        <v>0</v>
      </c>
      <c r="BL118" s="18" t="s">
        <v>157</v>
      </c>
      <c r="BM118" s="224" t="s">
        <v>176</v>
      </c>
    </row>
    <row r="119" s="2" customFormat="1">
      <c r="A119" s="39"/>
      <c r="B119" s="40"/>
      <c r="C119" s="41"/>
      <c r="D119" s="226" t="s">
        <v>159</v>
      </c>
      <c r="E119" s="41"/>
      <c r="F119" s="227" t="s">
        <v>177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159</v>
      </c>
      <c r="AU119" s="18" t="s">
        <v>84</v>
      </c>
    </row>
    <row r="120" s="13" customFormat="1">
      <c r="A120" s="13"/>
      <c r="B120" s="231"/>
      <c r="C120" s="232"/>
      <c r="D120" s="233" t="s">
        <v>161</v>
      </c>
      <c r="E120" s="234" t="s">
        <v>19</v>
      </c>
      <c r="F120" s="235" t="s">
        <v>162</v>
      </c>
      <c r="G120" s="232"/>
      <c r="H120" s="234" t="s">
        <v>19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161</v>
      </c>
      <c r="AU120" s="241" t="s">
        <v>84</v>
      </c>
      <c r="AV120" s="13" t="s">
        <v>82</v>
      </c>
      <c r="AW120" s="13" t="s">
        <v>37</v>
      </c>
      <c r="AX120" s="13" t="s">
        <v>76</v>
      </c>
      <c r="AY120" s="241" t="s">
        <v>149</v>
      </c>
    </row>
    <row r="121" s="14" customFormat="1">
      <c r="A121" s="14"/>
      <c r="B121" s="242"/>
      <c r="C121" s="243"/>
      <c r="D121" s="233" t="s">
        <v>161</v>
      </c>
      <c r="E121" s="244" t="s">
        <v>19</v>
      </c>
      <c r="F121" s="245" t="s">
        <v>178</v>
      </c>
      <c r="G121" s="243"/>
      <c r="H121" s="246">
        <v>45.600000000000001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161</v>
      </c>
      <c r="AU121" s="252" t="s">
        <v>84</v>
      </c>
      <c r="AV121" s="14" t="s">
        <v>84</v>
      </c>
      <c r="AW121" s="14" t="s">
        <v>37</v>
      </c>
      <c r="AX121" s="14" t="s">
        <v>82</v>
      </c>
      <c r="AY121" s="252" t="s">
        <v>149</v>
      </c>
    </row>
    <row r="122" s="12" customFormat="1" ht="22.8" customHeight="1">
      <c r="A122" s="12"/>
      <c r="B122" s="197"/>
      <c r="C122" s="198"/>
      <c r="D122" s="199" t="s">
        <v>75</v>
      </c>
      <c r="E122" s="211" t="s">
        <v>179</v>
      </c>
      <c r="F122" s="211" t="s">
        <v>180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SUM(P123:P177)</f>
        <v>0</v>
      </c>
      <c r="Q122" s="205"/>
      <c r="R122" s="206">
        <f>SUM(R123:R177)</f>
        <v>10.71193147</v>
      </c>
      <c r="S122" s="205"/>
      <c r="T122" s="207">
        <f>SUM(T123:T177)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82</v>
      </c>
      <c r="AT122" s="209" t="s">
        <v>75</v>
      </c>
      <c r="AU122" s="209" t="s">
        <v>82</v>
      </c>
      <c r="AY122" s="208" t="s">
        <v>149</v>
      </c>
      <c r="BK122" s="210">
        <f>SUM(BK123:BK177)</f>
        <v>0</v>
      </c>
    </row>
    <row r="123" s="2" customFormat="1" ht="33" customHeight="1">
      <c r="A123" s="39"/>
      <c r="B123" s="40"/>
      <c r="C123" s="213" t="s">
        <v>181</v>
      </c>
      <c r="D123" s="213" t="s">
        <v>152</v>
      </c>
      <c r="E123" s="214" t="s">
        <v>182</v>
      </c>
      <c r="F123" s="215" t="s">
        <v>183</v>
      </c>
      <c r="G123" s="216" t="s">
        <v>169</v>
      </c>
      <c r="H123" s="217">
        <v>208.97399999999999</v>
      </c>
      <c r="I123" s="218"/>
      <c r="J123" s="219">
        <f>ROUND(I123*H123,2)</f>
        <v>0</v>
      </c>
      <c r="K123" s="215" t="s">
        <v>156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0.0073499999999999998</v>
      </c>
      <c r="R123" s="222">
        <f>Q123*H123</f>
        <v>1.5359588999999998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157</v>
      </c>
      <c r="AT123" s="224" t="s">
        <v>152</v>
      </c>
      <c r="AU123" s="224" t="s">
        <v>84</v>
      </c>
      <c r="AY123" s="18" t="s">
        <v>149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82</v>
      </c>
      <c r="BK123" s="225">
        <f>ROUND(I123*H123,2)</f>
        <v>0</v>
      </c>
      <c r="BL123" s="18" t="s">
        <v>157</v>
      </c>
      <c r="BM123" s="224" t="s">
        <v>184</v>
      </c>
    </row>
    <row r="124" s="2" customFormat="1">
      <c r="A124" s="39"/>
      <c r="B124" s="40"/>
      <c r="C124" s="41"/>
      <c r="D124" s="226" t="s">
        <v>159</v>
      </c>
      <c r="E124" s="41"/>
      <c r="F124" s="227" t="s">
        <v>185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159</v>
      </c>
      <c r="AU124" s="18" t="s">
        <v>84</v>
      </c>
    </row>
    <row r="125" s="13" customFormat="1">
      <c r="A125" s="13"/>
      <c r="B125" s="231"/>
      <c r="C125" s="232"/>
      <c r="D125" s="233" t="s">
        <v>161</v>
      </c>
      <c r="E125" s="234" t="s">
        <v>19</v>
      </c>
      <c r="F125" s="235" t="s">
        <v>162</v>
      </c>
      <c r="G125" s="232"/>
      <c r="H125" s="234" t="s">
        <v>19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161</v>
      </c>
      <c r="AU125" s="241" t="s">
        <v>84</v>
      </c>
      <c r="AV125" s="13" t="s">
        <v>82</v>
      </c>
      <c r="AW125" s="13" t="s">
        <v>37</v>
      </c>
      <c r="AX125" s="13" t="s">
        <v>76</v>
      </c>
      <c r="AY125" s="241" t="s">
        <v>149</v>
      </c>
    </row>
    <row r="126" s="14" customFormat="1">
      <c r="A126" s="14"/>
      <c r="B126" s="242"/>
      <c r="C126" s="243"/>
      <c r="D126" s="233" t="s">
        <v>161</v>
      </c>
      <c r="E126" s="244" t="s">
        <v>19</v>
      </c>
      <c r="F126" s="245" t="s">
        <v>186</v>
      </c>
      <c r="G126" s="243"/>
      <c r="H126" s="246">
        <v>208.97399999999999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161</v>
      </c>
      <c r="AU126" s="252" t="s">
        <v>84</v>
      </c>
      <c r="AV126" s="14" t="s">
        <v>84</v>
      </c>
      <c r="AW126" s="14" t="s">
        <v>37</v>
      </c>
      <c r="AX126" s="14" t="s">
        <v>82</v>
      </c>
      <c r="AY126" s="252" t="s">
        <v>149</v>
      </c>
    </row>
    <row r="127" s="2" customFormat="1" ht="37.8" customHeight="1">
      <c r="A127" s="39"/>
      <c r="B127" s="40"/>
      <c r="C127" s="213" t="s">
        <v>179</v>
      </c>
      <c r="D127" s="213" t="s">
        <v>152</v>
      </c>
      <c r="E127" s="214" t="s">
        <v>187</v>
      </c>
      <c r="F127" s="215" t="s">
        <v>188</v>
      </c>
      <c r="G127" s="216" t="s">
        <v>169</v>
      </c>
      <c r="H127" s="217">
        <v>97.021000000000001</v>
      </c>
      <c r="I127" s="218"/>
      <c r="J127" s="219">
        <f>ROUND(I127*H127,2)</f>
        <v>0</v>
      </c>
      <c r="K127" s="215" t="s">
        <v>156</v>
      </c>
      <c r="L127" s="45"/>
      <c r="M127" s="220" t="s">
        <v>19</v>
      </c>
      <c r="N127" s="221" t="s">
        <v>47</v>
      </c>
      <c r="O127" s="85"/>
      <c r="P127" s="222">
        <f>O127*H127</f>
        <v>0</v>
      </c>
      <c r="Q127" s="222">
        <v>0.0043800000000000002</v>
      </c>
      <c r="R127" s="222">
        <f>Q127*H127</f>
        <v>0.42495198000000001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157</v>
      </c>
      <c r="AT127" s="224" t="s">
        <v>152</v>
      </c>
      <c r="AU127" s="224" t="s">
        <v>84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82</v>
      </c>
      <c r="BK127" s="225">
        <f>ROUND(I127*H127,2)</f>
        <v>0</v>
      </c>
      <c r="BL127" s="18" t="s">
        <v>157</v>
      </c>
      <c r="BM127" s="224" t="s">
        <v>189</v>
      </c>
    </row>
    <row r="128" s="2" customFormat="1">
      <c r="A128" s="39"/>
      <c r="B128" s="40"/>
      <c r="C128" s="41"/>
      <c r="D128" s="226" t="s">
        <v>159</v>
      </c>
      <c r="E128" s="41"/>
      <c r="F128" s="227" t="s">
        <v>190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84</v>
      </c>
    </row>
    <row r="129" s="13" customFormat="1">
      <c r="A129" s="13"/>
      <c r="B129" s="231"/>
      <c r="C129" s="232"/>
      <c r="D129" s="233" t="s">
        <v>161</v>
      </c>
      <c r="E129" s="234" t="s">
        <v>19</v>
      </c>
      <c r="F129" s="235" t="s">
        <v>162</v>
      </c>
      <c r="G129" s="232"/>
      <c r="H129" s="234" t="s">
        <v>19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161</v>
      </c>
      <c r="AU129" s="241" t="s">
        <v>84</v>
      </c>
      <c r="AV129" s="13" t="s">
        <v>82</v>
      </c>
      <c r="AW129" s="13" t="s">
        <v>37</v>
      </c>
      <c r="AX129" s="13" t="s">
        <v>76</v>
      </c>
      <c r="AY129" s="241" t="s">
        <v>149</v>
      </c>
    </row>
    <row r="130" s="14" customFormat="1">
      <c r="A130" s="14"/>
      <c r="B130" s="242"/>
      <c r="C130" s="243"/>
      <c r="D130" s="233" t="s">
        <v>161</v>
      </c>
      <c r="E130" s="244" t="s">
        <v>19</v>
      </c>
      <c r="F130" s="245" t="s">
        <v>191</v>
      </c>
      <c r="G130" s="243"/>
      <c r="H130" s="246">
        <v>18.48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161</v>
      </c>
      <c r="AU130" s="252" t="s">
        <v>84</v>
      </c>
      <c r="AV130" s="14" t="s">
        <v>84</v>
      </c>
      <c r="AW130" s="14" t="s">
        <v>37</v>
      </c>
      <c r="AX130" s="14" t="s">
        <v>76</v>
      </c>
      <c r="AY130" s="252" t="s">
        <v>149</v>
      </c>
    </row>
    <row r="131" s="14" customFormat="1">
      <c r="A131" s="14"/>
      <c r="B131" s="242"/>
      <c r="C131" s="243"/>
      <c r="D131" s="233" t="s">
        <v>161</v>
      </c>
      <c r="E131" s="244" t="s">
        <v>19</v>
      </c>
      <c r="F131" s="245" t="s">
        <v>192</v>
      </c>
      <c r="G131" s="243"/>
      <c r="H131" s="246">
        <v>57.173000000000002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161</v>
      </c>
      <c r="AU131" s="252" t="s">
        <v>84</v>
      </c>
      <c r="AV131" s="14" t="s">
        <v>84</v>
      </c>
      <c r="AW131" s="14" t="s">
        <v>37</v>
      </c>
      <c r="AX131" s="14" t="s">
        <v>76</v>
      </c>
      <c r="AY131" s="252" t="s">
        <v>149</v>
      </c>
    </row>
    <row r="132" s="14" customFormat="1">
      <c r="A132" s="14"/>
      <c r="B132" s="242"/>
      <c r="C132" s="243"/>
      <c r="D132" s="233" t="s">
        <v>161</v>
      </c>
      <c r="E132" s="244" t="s">
        <v>19</v>
      </c>
      <c r="F132" s="245" t="s">
        <v>193</v>
      </c>
      <c r="G132" s="243"/>
      <c r="H132" s="246">
        <v>21.367999999999999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161</v>
      </c>
      <c r="AU132" s="252" t="s">
        <v>84</v>
      </c>
      <c r="AV132" s="14" t="s">
        <v>84</v>
      </c>
      <c r="AW132" s="14" t="s">
        <v>37</v>
      </c>
      <c r="AX132" s="14" t="s">
        <v>76</v>
      </c>
      <c r="AY132" s="252" t="s">
        <v>149</v>
      </c>
    </row>
    <row r="133" s="15" customFormat="1">
      <c r="A133" s="15"/>
      <c r="B133" s="253"/>
      <c r="C133" s="254"/>
      <c r="D133" s="233" t="s">
        <v>161</v>
      </c>
      <c r="E133" s="255" t="s">
        <v>19</v>
      </c>
      <c r="F133" s="256" t="s">
        <v>194</v>
      </c>
      <c r="G133" s="254"/>
      <c r="H133" s="257">
        <v>97.021000000000001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161</v>
      </c>
      <c r="AU133" s="263" t="s">
        <v>84</v>
      </c>
      <c r="AV133" s="15" t="s">
        <v>157</v>
      </c>
      <c r="AW133" s="15" t="s">
        <v>37</v>
      </c>
      <c r="AX133" s="15" t="s">
        <v>82</v>
      </c>
      <c r="AY133" s="263" t="s">
        <v>149</v>
      </c>
    </row>
    <row r="134" s="2" customFormat="1" ht="44.25" customHeight="1">
      <c r="A134" s="39"/>
      <c r="B134" s="40"/>
      <c r="C134" s="213" t="s">
        <v>195</v>
      </c>
      <c r="D134" s="213" t="s">
        <v>152</v>
      </c>
      <c r="E134" s="214" t="s">
        <v>196</v>
      </c>
      <c r="F134" s="215" t="s">
        <v>197</v>
      </c>
      <c r="G134" s="216" t="s">
        <v>169</v>
      </c>
      <c r="H134" s="217">
        <v>215.13399999999999</v>
      </c>
      <c r="I134" s="218"/>
      <c r="J134" s="219">
        <f>ROUND(I134*H134,2)</f>
        <v>0</v>
      </c>
      <c r="K134" s="215" t="s">
        <v>156</v>
      </c>
      <c r="L134" s="45"/>
      <c r="M134" s="220" t="s">
        <v>19</v>
      </c>
      <c r="N134" s="221" t="s">
        <v>47</v>
      </c>
      <c r="O134" s="85"/>
      <c r="P134" s="222">
        <f>O134*H134</f>
        <v>0</v>
      </c>
      <c r="Q134" s="222">
        <v>0.018380000000000001</v>
      </c>
      <c r="R134" s="222">
        <f>Q134*H134</f>
        <v>3.9541629199999999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157</v>
      </c>
      <c r="AT134" s="224" t="s">
        <v>152</v>
      </c>
      <c r="AU134" s="224" t="s">
        <v>84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82</v>
      </c>
      <c r="BK134" s="225">
        <f>ROUND(I134*H134,2)</f>
        <v>0</v>
      </c>
      <c r="BL134" s="18" t="s">
        <v>157</v>
      </c>
      <c r="BM134" s="224" t="s">
        <v>198</v>
      </c>
    </row>
    <row r="135" s="2" customFormat="1">
      <c r="A135" s="39"/>
      <c r="B135" s="40"/>
      <c r="C135" s="41"/>
      <c r="D135" s="226" t="s">
        <v>159</v>
      </c>
      <c r="E135" s="41"/>
      <c r="F135" s="227" t="s">
        <v>199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159</v>
      </c>
      <c r="AU135" s="18" t="s">
        <v>84</v>
      </c>
    </row>
    <row r="136" s="13" customFormat="1">
      <c r="A136" s="13"/>
      <c r="B136" s="231"/>
      <c r="C136" s="232"/>
      <c r="D136" s="233" t="s">
        <v>161</v>
      </c>
      <c r="E136" s="234" t="s">
        <v>19</v>
      </c>
      <c r="F136" s="235" t="s">
        <v>162</v>
      </c>
      <c r="G136" s="232"/>
      <c r="H136" s="234" t="s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161</v>
      </c>
      <c r="AU136" s="241" t="s">
        <v>84</v>
      </c>
      <c r="AV136" s="13" t="s">
        <v>82</v>
      </c>
      <c r="AW136" s="13" t="s">
        <v>37</v>
      </c>
      <c r="AX136" s="13" t="s">
        <v>76</v>
      </c>
      <c r="AY136" s="241" t="s">
        <v>149</v>
      </c>
    </row>
    <row r="137" s="14" customFormat="1">
      <c r="A137" s="14"/>
      <c r="B137" s="242"/>
      <c r="C137" s="243"/>
      <c r="D137" s="233" t="s">
        <v>161</v>
      </c>
      <c r="E137" s="244" t="s">
        <v>19</v>
      </c>
      <c r="F137" s="245" t="s">
        <v>186</v>
      </c>
      <c r="G137" s="243"/>
      <c r="H137" s="246">
        <v>208.97399999999999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161</v>
      </c>
      <c r="AU137" s="252" t="s">
        <v>84</v>
      </c>
      <c r="AV137" s="14" t="s">
        <v>84</v>
      </c>
      <c r="AW137" s="14" t="s">
        <v>37</v>
      </c>
      <c r="AX137" s="14" t="s">
        <v>76</v>
      </c>
      <c r="AY137" s="252" t="s">
        <v>149</v>
      </c>
    </row>
    <row r="138" s="14" customFormat="1">
      <c r="A138" s="14"/>
      <c r="B138" s="242"/>
      <c r="C138" s="243"/>
      <c r="D138" s="233" t="s">
        <v>161</v>
      </c>
      <c r="E138" s="244" t="s">
        <v>19</v>
      </c>
      <c r="F138" s="245" t="s">
        <v>200</v>
      </c>
      <c r="G138" s="243"/>
      <c r="H138" s="246">
        <v>6.1600000000000001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161</v>
      </c>
      <c r="AU138" s="252" t="s">
        <v>84</v>
      </c>
      <c r="AV138" s="14" t="s">
        <v>84</v>
      </c>
      <c r="AW138" s="14" t="s">
        <v>37</v>
      </c>
      <c r="AX138" s="14" t="s">
        <v>76</v>
      </c>
      <c r="AY138" s="252" t="s">
        <v>149</v>
      </c>
    </row>
    <row r="139" s="15" customFormat="1">
      <c r="A139" s="15"/>
      <c r="B139" s="253"/>
      <c r="C139" s="254"/>
      <c r="D139" s="233" t="s">
        <v>161</v>
      </c>
      <c r="E139" s="255" t="s">
        <v>19</v>
      </c>
      <c r="F139" s="256" t="s">
        <v>194</v>
      </c>
      <c r="G139" s="254"/>
      <c r="H139" s="257">
        <v>215.13399999999999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161</v>
      </c>
      <c r="AU139" s="263" t="s">
        <v>84</v>
      </c>
      <c r="AV139" s="15" t="s">
        <v>157</v>
      </c>
      <c r="AW139" s="15" t="s">
        <v>37</v>
      </c>
      <c r="AX139" s="15" t="s">
        <v>82</v>
      </c>
      <c r="AY139" s="263" t="s">
        <v>149</v>
      </c>
    </row>
    <row r="140" s="2" customFormat="1" ht="49.05" customHeight="1">
      <c r="A140" s="39"/>
      <c r="B140" s="40"/>
      <c r="C140" s="213" t="s">
        <v>201</v>
      </c>
      <c r="D140" s="213" t="s">
        <v>152</v>
      </c>
      <c r="E140" s="214" t="s">
        <v>202</v>
      </c>
      <c r="F140" s="215" t="s">
        <v>203</v>
      </c>
      <c r="G140" s="216" t="s">
        <v>169</v>
      </c>
      <c r="H140" s="217">
        <v>57.173000000000002</v>
      </c>
      <c r="I140" s="218"/>
      <c r="J140" s="219">
        <f>ROUND(I140*H140,2)</f>
        <v>0</v>
      </c>
      <c r="K140" s="215" t="s">
        <v>156</v>
      </c>
      <c r="L140" s="45"/>
      <c r="M140" s="220" t="s">
        <v>19</v>
      </c>
      <c r="N140" s="221" t="s">
        <v>47</v>
      </c>
      <c r="O140" s="85"/>
      <c r="P140" s="222">
        <f>O140*H140</f>
        <v>0</v>
      </c>
      <c r="Q140" s="222">
        <v>0.028400000000000002</v>
      </c>
      <c r="R140" s="222">
        <f>Q140*H140</f>
        <v>1.6237132000000001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157</v>
      </c>
      <c r="AT140" s="224" t="s">
        <v>152</v>
      </c>
      <c r="AU140" s="224" t="s">
        <v>84</v>
      </c>
      <c r="AY140" s="18" t="s">
        <v>149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82</v>
      </c>
      <c r="BK140" s="225">
        <f>ROUND(I140*H140,2)</f>
        <v>0</v>
      </c>
      <c r="BL140" s="18" t="s">
        <v>157</v>
      </c>
      <c r="BM140" s="224" t="s">
        <v>204</v>
      </c>
    </row>
    <row r="141" s="2" customFormat="1">
      <c r="A141" s="39"/>
      <c r="B141" s="40"/>
      <c r="C141" s="41"/>
      <c r="D141" s="226" t="s">
        <v>159</v>
      </c>
      <c r="E141" s="41"/>
      <c r="F141" s="227" t="s">
        <v>205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84</v>
      </c>
    </row>
    <row r="142" s="13" customFormat="1">
      <c r="A142" s="13"/>
      <c r="B142" s="231"/>
      <c r="C142" s="232"/>
      <c r="D142" s="233" t="s">
        <v>161</v>
      </c>
      <c r="E142" s="234" t="s">
        <v>19</v>
      </c>
      <c r="F142" s="235" t="s">
        <v>162</v>
      </c>
      <c r="G142" s="232"/>
      <c r="H142" s="234" t="s">
        <v>19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161</v>
      </c>
      <c r="AU142" s="241" t="s">
        <v>84</v>
      </c>
      <c r="AV142" s="13" t="s">
        <v>82</v>
      </c>
      <c r="AW142" s="13" t="s">
        <v>37</v>
      </c>
      <c r="AX142" s="13" t="s">
        <v>76</v>
      </c>
      <c r="AY142" s="241" t="s">
        <v>149</v>
      </c>
    </row>
    <row r="143" s="14" customFormat="1">
      <c r="A143" s="14"/>
      <c r="B143" s="242"/>
      <c r="C143" s="243"/>
      <c r="D143" s="233" t="s">
        <v>161</v>
      </c>
      <c r="E143" s="244" t="s">
        <v>19</v>
      </c>
      <c r="F143" s="245" t="s">
        <v>206</v>
      </c>
      <c r="G143" s="243"/>
      <c r="H143" s="246">
        <v>57.173000000000002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161</v>
      </c>
      <c r="AU143" s="252" t="s">
        <v>84</v>
      </c>
      <c r="AV143" s="14" t="s">
        <v>84</v>
      </c>
      <c r="AW143" s="14" t="s">
        <v>37</v>
      </c>
      <c r="AX143" s="14" t="s">
        <v>82</v>
      </c>
      <c r="AY143" s="252" t="s">
        <v>149</v>
      </c>
    </row>
    <row r="144" s="2" customFormat="1" ht="21.75" customHeight="1">
      <c r="A144" s="39"/>
      <c r="B144" s="40"/>
      <c r="C144" s="213" t="s">
        <v>207</v>
      </c>
      <c r="D144" s="213" t="s">
        <v>152</v>
      </c>
      <c r="E144" s="214" t="s">
        <v>208</v>
      </c>
      <c r="F144" s="215" t="s">
        <v>209</v>
      </c>
      <c r="G144" s="216" t="s">
        <v>210</v>
      </c>
      <c r="H144" s="217">
        <v>0.010999999999999999</v>
      </c>
      <c r="I144" s="218"/>
      <c r="J144" s="219">
        <f>ROUND(I144*H144,2)</f>
        <v>0</v>
      </c>
      <c r="K144" s="215" t="s">
        <v>156</v>
      </c>
      <c r="L144" s="45"/>
      <c r="M144" s="220" t="s">
        <v>19</v>
      </c>
      <c r="N144" s="221" t="s">
        <v>47</v>
      </c>
      <c r="O144" s="85"/>
      <c r="P144" s="222">
        <f>O144*H144</f>
        <v>0</v>
      </c>
      <c r="Q144" s="222">
        <v>1.06277</v>
      </c>
      <c r="R144" s="222">
        <f>Q144*H144</f>
        <v>0.01169047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157</v>
      </c>
      <c r="AT144" s="224" t="s">
        <v>152</v>
      </c>
      <c r="AU144" s="224" t="s">
        <v>84</v>
      </c>
      <c r="AY144" s="18" t="s">
        <v>149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82</v>
      </c>
      <c r="BK144" s="225">
        <f>ROUND(I144*H144,2)</f>
        <v>0</v>
      </c>
      <c r="BL144" s="18" t="s">
        <v>157</v>
      </c>
      <c r="BM144" s="224" t="s">
        <v>211</v>
      </c>
    </row>
    <row r="145" s="2" customFormat="1">
      <c r="A145" s="39"/>
      <c r="B145" s="40"/>
      <c r="C145" s="41"/>
      <c r="D145" s="226" t="s">
        <v>159</v>
      </c>
      <c r="E145" s="41"/>
      <c r="F145" s="227" t="s">
        <v>212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84</v>
      </c>
    </row>
    <row r="146" s="13" customFormat="1">
      <c r="A146" s="13"/>
      <c r="B146" s="231"/>
      <c r="C146" s="232"/>
      <c r="D146" s="233" t="s">
        <v>161</v>
      </c>
      <c r="E146" s="234" t="s">
        <v>19</v>
      </c>
      <c r="F146" s="235" t="s">
        <v>162</v>
      </c>
      <c r="G146" s="232"/>
      <c r="H146" s="234" t="s">
        <v>19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161</v>
      </c>
      <c r="AU146" s="241" t="s">
        <v>84</v>
      </c>
      <c r="AV146" s="13" t="s">
        <v>82</v>
      </c>
      <c r="AW146" s="13" t="s">
        <v>37</v>
      </c>
      <c r="AX146" s="13" t="s">
        <v>76</v>
      </c>
      <c r="AY146" s="241" t="s">
        <v>149</v>
      </c>
    </row>
    <row r="147" s="14" customFormat="1">
      <c r="A147" s="14"/>
      <c r="B147" s="242"/>
      <c r="C147" s="243"/>
      <c r="D147" s="233" t="s">
        <v>161</v>
      </c>
      <c r="E147" s="244" t="s">
        <v>19</v>
      </c>
      <c r="F147" s="245" t="s">
        <v>213</v>
      </c>
      <c r="G147" s="243"/>
      <c r="H147" s="246">
        <v>0.010999999999999999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161</v>
      </c>
      <c r="AU147" s="252" t="s">
        <v>84</v>
      </c>
      <c r="AV147" s="14" t="s">
        <v>84</v>
      </c>
      <c r="AW147" s="14" t="s">
        <v>37</v>
      </c>
      <c r="AX147" s="14" t="s">
        <v>82</v>
      </c>
      <c r="AY147" s="252" t="s">
        <v>149</v>
      </c>
    </row>
    <row r="148" s="2" customFormat="1" ht="33" customHeight="1">
      <c r="A148" s="39"/>
      <c r="B148" s="40"/>
      <c r="C148" s="213" t="s">
        <v>214</v>
      </c>
      <c r="D148" s="213" t="s">
        <v>152</v>
      </c>
      <c r="E148" s="214" t="s">
        <v>215</v>
      </c>
      <c r="F148" s="215" t="s">
        <v>216</v>
      </c>
      <c r="G148" s="216" t="s">
        <v>169</v>
      </c>
      <c r="H148" s="217">
        <v>8.1400000000000006</v>
      </c>
      <c r="I148" s="218"/>
      <c r="J148" s="219">
        <f>ROUND(I148*H148,2)</f>
        <v>0</v>
      </c>
      <c r="K148" s="215" t="s">
        <v>156</v>
      </c>
      <c r="L148" s="45"/>
      <c r="M148" s="220" t="s">
        <v>19</v>
      </c>
      <c r="N148" s="221" t="s">
        <v>47</v>
      </c>
      <c r="O148" s="85"/>
      <c r="P148" s="222">
        <f>O148*H148</f>
        <v>0</v>
      </c>
      <c r="Q148" s="222">
        <v>0.105</v>
      </c>
      <c r="R148" s="222">
        <f>Q148*H148</f>
        <v>0.85470000000000002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157</v>
      </c>
      <c r="AT148" s="224" t="s">
        <v>152</v>
      </c>
      <c r="AU148" s="224" t="s">
        <v>84</v>
      </c>
      <c r="AY148" s="18" t="s">
        <v>149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82</v>
      </c>
      <c r="BK148" s="225">
        <f>ROUND(I148*H148,2)</f>
        <v>0</v>
      </c>
      <c r="BL148" s="18" t="s">
        <v>157</v>
      </c>
      <c r="BM148" s="224" t="s">
        <v>217</v>
      </c>
    </row>
    <row r="149" s="2" customFormat="1">
      <c r="A149" s="39"/>
      <c r="B149" s="40"/>
      <c r="C149" s="41"/>
      <c r="D149" s="226" t="s">
        <v>159</v>
      </c>
      <c r="E149" s="41"/>
      <c r="F149" s="227" t="s">
        <v>218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159</v>
      </c>
      <c r="AU149" s="18" t="s">
        <v>84</v>
      </c>
    </row>
    <row r="150" s="13" customFormat="1">
      <c r="A150" s="13"/>
      <c r="B150" s="231"/>
      <c r="C150" s="232"/>
      <c r="D150" s="233" t="s">
        <v>161</v>
      </c>
      <c r="E150" s="234" t="s">
        <v>19</v>
      </c>
      <c r="F150" s="235" t="s">
        <v>162</v>
      </c>
      <c r="G150" s="232"/>
      <c r="H150" s="234" t="s">
        <v>19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161</v>
      </c>
      <c r="AU150" s="241" t="s">
        <v>84</v>
      </c>
      <c r="AV150" s="13" t="s">
        <v>82</v>
      </c>
      <c r="AW150" s="13" t="s">
        <v>37</v>
      </c>
      <c r="AX150" s="13" t="s">
        <v>76</v>
      </c>
      <c r="AY150" s="241" t="s">
        <v>149</v>
      </c>
    </row>
    <row r="151" s="14" customFormat="1">
      <c r="A151" s="14"/>
      <c r="B151" s="242"/>
      <c r="C151" s="243"/>
      <c r="D151" s="233" t="s">
        <v>161</v>
      </c>
      <c r="E151" s="244" t="s">
        <v>19</v>
      </c>
      <c r="F151" s="245" t="s">
        <v>219</v>
      </c>
      <c r="G151" s="243"/>
      <c r="H151" s="246">
        <v>8.1400000000000006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161</v>
      </c>
      <c r="AU151" s="252" t="s">
        <v>84</v>
      </c>
      <c r="AV151" s="14" t="s">
        <v>84</v>
      </c>
      <c r="AW151" s="14" t="s">
        <v>37</v>
      </c>
      <c r="AX151" s="14" t="s">
        <v>82</v>
      </c>
      <c r="AY151" s="252" t="s">
        <v>149</v>
      </c>
    </row>
    <row r="152" s="2" customFormat="1" ht="24.15" customHeight="1">
      <c r="A152" s="39"/>
      <c r="B152" s="40"/>
      <c r="C152" s="213" t="s">
        <v>220</v>
      </c>
      <c r="D152" s="213" t="s">
        <v>152</v>
      </c>
      <c r="E152" s="214" t="s">
        <v>221</v>
      </c>
      <c r="F152" s="215" t="s">
        <v>222</v>
      </c>
      <c r="G152" s="216" t="s">
        <v>169</v>
      </c>
      <c r="H152" s="217">
        <v>104.48</v>
      </c>
      <c r="I152" s="218"/>
      <c r="J152" s="219">
        <f>ROUND(I152*H152,2)</f>
        <v>0</v>
      </c>
      <c r="K152" s="215" t="s">
        <v>156</v>
      </c>
      <c r="L152" s="45"/>
      <c r="M152" s="220" t="s">
        <v>19</v>
      </c>
      <c r="N152" s="221" t="s">
        <v>47</v>
      </c>
      <c r="O152" s="85"/>
      <c r="P152" s="222">
        <f>O152*H152</f>
        <v>0</v>
      </c>
      <c r="Q152" s="222">
        <v>0.020400000000000001</v>
      </c>
      <c r="R152" s="222">
        <f>Q152*H152</f>
        <v>2.1313920000000004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157</v>
      </c>
      <c r="AT152" s="224" t="s">
        <v>152</v>
      </c>
      <c r="AU152" s="224" t="s">
        <v>84</v>
      </c>
      <c r="AY152" s="18" t="s">
        <v>149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82</v>
      </c>
      <c r="BK152" s="225">
        <f>ROUND(I152*H152,2)</f>
        <v>0</v>
      </c>
      <c r="BL152" s="18" t="s">
        <v>157</v>
      </c>
      <c r="BM152" s="224" t="s">
        <v>223</v>
      </c>
    </row>
    <row r="153" s="2" customFormat="1">
      <c r="A153" s="39"/>
      <c r="B153" s="40"/>
      <c r="C153" s="41"/>
      <c r="D153" s="226" t="s">
        <v>159</v>
      </c>
      <c r="E153" s="41"/>
      <c r="F153" s="227" t="s">
        <v>224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159</v>
      </c>
      <c r="AU153" s="18" t="s">
        <v>84</v>
      </c>
    </row>
    <row r="154" s="13" customFormat="1">
      <c r="A154" s="13"/>
      <c r="B154" s="231"/>
      <c r="C154" s="232"/>
      <c r="D154" s="233" t="s">
        <v>161</v>
      </c>
      <c r="E154" s="234" t="s">
        <v>19</v>
      </c>
      <c r="F154" s="235" t="s">
        <v>162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161</v>
      </c>
      <c r="AU154" s="241" t="s">
        <v>84</v>
      </c>
      <c r="AV154" s="13" t="s">
        <v>82</v>
      </c>
      <c r="AW154" s="13" t="s">
        <v>37</v>
      </c>
      <c r="AX154" s="13" t="s">
        <v>76</v>
      </c>
      <c r="AY154" s="241" t="s">
        <v>149</v>
      </c>
    </row>
    <row r="155" s="14" customFormat="1">
      <c r="A155" s="14"/>
      <c r="B155" s="242"/>
      <c r="C155" s="243"/>
      <c r="D155" s="233" t="s">
        <v>161</v>
      </c>
      <c r="E155" s="244" t="s">
        <v>19</v>
      </c>
      <c r="F155" s="245" t="s">
        <v>225</v>
      </c>
      <c r="G155" s="243"/>
      <c r="H155" s="246">
        <v>104.48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161</v>
      </c>
      <c r="AU155" s="252" t="s">
        <v>84</v>
      </c>
      <c r="AV155" s="14" t="s">
        <v>84</v>
      </c>
      <c r="AW155" s="14" t="s">
        <v>37</v>
      </c>
      <c r="AX155" s="14" t="s">
        <v>82</v>
      </c>
      <c r="AY155" s="252" t="s">
        <v>149</v>
      </c>
    </row>
    <row r="156" s="2" customFormat="1" ht="24.15" customHeight="1">
      <c r="A156" s="39"/>
      <c r="B156" s="40"/>
      <c r="C156" s="213" t="s">
        <v>226</v>
      </c>
      <c r="D156" s="213" t="s">
        <v>152</v>
      </c>
      <c r="E156" s="214" t="s">
        <v>227</v>
      </c>
      <c r="F156" s="215" t="s">
        <v>228</v>
      </c>
      <c r="G156" s="216" t="s">
        <v>175</v>
      </c>
      <c r="H156" s="217">
        <v>17.199999999999999</v>
      </c>
      <c r="I156" s="218"/>
      <c r="J156" s="219">
        <f>ROUND(I156*H156,2)</f>
        <v>0</v>
      </c>
      <c r="K156" s="215" t="s">
        <v>156</v>
      </c>
      <c r="L156" s="45"/>
      <c r="M156" s="220" t="s">
        <v>19</v>
      </c>
      <c r="N156" s="221" t="s">
        <v>47</v>
      </c>
      <c r="O156" s="85"/>
      <c r="P156" s="222">
        <f>O156*H156</f>
        <v>0</v>
      </c>
      <c r="Q156" s="222">
        <v>0.00021000000000000001</v>
      </c>
      <c r="R156" s="222">
        <f>Q156*H156</f>
        <v>0.0036120000000000002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157</v>
      </c>
      <c r="AT156" s="224" t="s">
        <v>152</v>
      </c>
      <c r="AU156" s="224" t="s">
        <v>84</v>
      </c>
      <c r="AY156" s="18" t="s">
        <v>149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82</v>
      </c>
      <c r="BK156" s="225">
        <f>ROUND(I156*H156,2)</f>
        <v>0</v>
      </c>
      <c r="BL156" s="18" t="s">
        <v>157</v>
      </c>
      <c r="BM156" s="224" t="s">
        <v>229</v>
      </c>
    </row>
    <row r="157" s="2" customFormat="1">
      <c r="A157" s="39"/>
      <c r="B157" s="40"/>
      <c r="C157" s="41"/>
      <c r="D157" s="226" t="s">
        <v>159</v>
      </c>
      <c r="E157" s="41"/>
      <c r="F157" s="227" t="s">
        <v>230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159</v>
      </c>
      <c r="AU157" s="18" t="s">
        <v>84</v>
      </c>
    </row>
    <row r="158" s="13" customFormat="1">
      <c r="A158" s="13"/>
      <c r="B158" s="231"/>
      <c r="C158" s="232"/>
      <c r="D158" s="233" t="s">
        <v>161</v>
      </c>
      <c r="E158" s="234" t="s">
        <v>19</v>
      </c>
      <c r="F158" s="235" t="s">
        <v>162</v>
      </c>
      <c r="G158" s="232"/>
      <c r="H158" s="234" t="s">
        <v>19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161</v>
      </c>
      <c r="AU158" s="241" t="s">
        <v>84</v>
      </c>
      <c r="AV158" s="13" t="s">
        <v>82</v>
      </c>
      <c r="AW158" s="13" t="s">
        <v>37</v>
      </c>
      <c r="AX158" s="13" t="s">
        <v>76</v>
      </c>
      <c r="AY158" s="241" t="s">
        <v>149</v>
      </c>
    </row>
    <row r="159" s="14" customFormat="1">
      <c r="A159" s="14"/>
      <c r="B159" s="242"/>
      <c r="C159" s="243"/>
      <c r="D159" s="233" t="s">
        <v>161</v>
      </c>
      <c r="E159" s="244" t="s">
        <v>19</v>
      </c>
      <c r="F159" s="245" t="s">
        <v>231</v>
      </c>
      <c r="G159" s="243"/>
      <c r="H159" s="246">
        <v>17.199999999999999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161</v>
      </c>
      <c r="AU159" s="252" t="s">
        <v>84</v>
      </c>
      <c r="AV159" s="14" t="s">
        <v>84</v>
      </c>
      <c r="AW159" s="14" t="s">
        <v>37</v>
      </c>
      <c r="AX159" s="14" t="s">
        <v>82</v>
      </c>
      <c r="AY159" s="252" t="s">
        <v>149</v>
      </c>
    </row>
    <row r="160" s="2" customFormat="1" ht="37.8" customHeight="1">
      <c r="A160" s="39"/>
      <c r="B160" s="40"/>
      <c r="C160" s="213" t="s">
        <v>232</v>
      </c>
      <c r="D160" s="213" t="s">
        <v>152</v>
      </c>
      <c r="E160" s="214" t="s">
        <v>233</v>
      </c>
      <c r="F160" s="215" t="s">
        <v>234</v>
      </c>
      <c r="G160" s="216" t="s">
        <v>175</v>
      </c>
      <c r="H160" s="217">
        <v>17.199999999999999</v>
      </c>
      <c r="I160" s="218"/>
      <c r="J160" s="219">
        <f>ROUND(I160*H160,2)</f>
        <v>0</v>
      </c>
      <c r="K160" s="215" t="s">
        <v>156</v>
      </c>
      <c r="L160" s="45"/>
      <c r="M160" s="220" t="s">
        <v>19</v>
      </c>
      <c r="N160" s="221" t="s">
        <v>47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157</v>
      </c>
      <c r="AT160" s="224" t="s">
        <v>152</v>
      </c>
      <c r="AU160" s="224" t="s">
        <v>84</v>
      </c>
      <c r="AY160" s="18" t="s">
        <v>149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82</v>
      </c>
      <c r="BK160" s="225">
        <f>ROUND(I160*H160,2)</f>
        <v>0</v>
      </c>
      <c r="BL160" s="18" t="s">
        <v>157</v>
      </c>
      <c r="BM160" s="224" t="s">
        <v>235</v>
      </c>
    </row>
    <row r="161" s="2" customFormat="1">
      <c r="A161" s="39"/>
      <c r="B161" s="40"/>
      <c r="C161" s="41"/>
      <c r="D161" s="226" t="s">
        <v>159</v>
      </c>
      <c r="E161" s="41"/>
      <c r="F161" s="227" t="s">
        <v>236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159</v>
      </c>
      <c r="AU161" s="18" t="s">
        <v>84</v>
      </c>
    </row>
    <row r="162" s="13" customFormat="1">
      <c r="A162" s="13"/>
      <c r="B162" s="231"/>
      <c r="C162" s="232"/>
      <c r="D162" s="233" t="s">
        <v>161</v>
      </c>
      <c r="E162" s="234" t="s">
        <v>19</v>
      </c>
      <c r="F162" s="235" t="s">
        <v>162</v>
      </c>
      <c r="G162" s="232"/>
      <c r="H162" s="234" t="s">
        <v>19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161</v>
      </c>
      <c r="AU162" s="241" t="s">
        <v>84</v>
      </c>
      <c r="AV162" s="13" t="s">
        <v>82</v>
      </c>
      <c r="AW162" s="13" t="s">
        <v>37</v>
      </c>
      <c r="AX162" s="13" t="s">
        <v>76</v>
      </c>
      <c r="AY162" s="241" t="s">
        <v>149</v>
      </c>
    </row>
    <row r="163" s="14" customFormat="1">
      <c r="A163" s="14"/>
      <c r="B163" s="242"/>
      <c r="C163" s="243"/>
      <c r="D163" s="233" t="s">
        <v>161</v>
      </c>
      <c r="E163" s="244" t="s">
        <v>19</v>
      </c>
      <c r="F163" s="245" t="s">
        <v>231</v>
      </c>
      <c r="G163" s="243"/>
      <c r="H163" s="246">
        <v>17.199999999999999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161</v>
      </c>
      <c r="AU163" s="252" t="s">
        <v>84</v>
      </c>
      <c r="AV163" s="14" t="s">
        <v>84</v>
      </c>
      <c r="AW163" s="14" t="s">
        <v>37</v>
      </c>
      <c r="AX163" s="14" t="s">
        <v>82</v>
      </c>
      <c r="AY163" s="252" t="s">
        <v>149</v>
      </c>
    </row>
    <row r="164" s="2" customFormat="1" ht="37.8" customHeight="1">
      <c r="A164" s="39"/>
      <c r="B164" s="40"/>
      <c r="C164" s="213" t="s">
        <v>237</v>
      </c>
      <c r="D164" s="213" t="s">
        <v>152</v>
      </c>
      <c r="E164" s="214" t="s">
        <v>238</v>
      </c>
      <c r="F164" s="215" t="s">
        <v>239</v>
      </c>
      <c r="G164" s="216" t="s">
        <v>155</v>
      </c>
      <c r="H164" s="217">
        <v>1</v>
      </c>
      <c r="I164" s="218"/>
      <c r="J164" s="219">
        <f>ROUND(I164*H164,2)</f>
        <v>0</v>
      </c>
      <c r="K164" s="215" t="s">
        <v>156</v>
      </c>
      <c r="L164" s="45"/>
      <c r="M164" s="220" t="s">
        <v>19</v>
      </c>
      <c r="N164" s="221" t="s">
        <v>47</v>
      </c>
      <c r="O164" s="85"/>
      <c r="P164" s="222">
        <f>O164*H164</f>
        <v>0</v>
      </c>
      <c r="Q164" s="222">
        <v>0.053620000000000001</v>
      </c>
      <c r="R164" s="222">
        <f>Q164*H164</f>
        <v>0.053620000000000001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157</v>
      </c>
      <c r="AT164" s="224" t="s">
        <v>152</v>
      </c>
      <c r="AU164" s="224" t="s">
        <v>84</v>
      </c>
      <c r="AY164" s="18" t="s">
        <v>149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82</v>
      </c>
      <c r="BK164" s="225">
        <f>ROUND(I164*H164,2)</f>
        <v>0</v>
      </c>
      <c r="BL164" s="18" t="s">
        <v>157</v>
      </c>
      <c r="BM164" s="224" t="s">
        <v>240</v>
      </c>
    </row>
    <row r="165" s="2" customFormat="1">
      <c r="A165" s="39"/>
      <c r="B165" s="40"/>
      <c r="C165" s="41"/>
      <c r="D165" s="226" t="s">
        <v>159</v>
      </c>
      <c r="E165" s="41"/>
      <c r="F165" s="227" t="s">
        <v>241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159</v>
      </c>
      <c r="AU165" s="18" t="s">
        <v>84</v>
      </c>
    </row>
    <row r="166" s="13" customFormat="1">
      <c r="A166" s="13"/>
      <c r="B166" s="231"/>
      <c r="C166" s="232"/>
      <c r="D166" s="233" t="s">
        <v>161</v>
      </c>
      <c r="E166" s="234" t="s">
        <v>19</v>
      </c>
      <c r="F166" s="235" t="s">
        <v>162</v>
      </c>
      <c r="G166" s="232"/>
      <c r="H166" s="234" t="s">
        <v>19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161</v>
      </c>
      <c r="AU166" s="241" t="s">
        <v>84</v>
      </c>
      <c r="AV166" s="13" t="s">
        <v>82</v>
      </c>
      <c r="AW166" s="13" t="s">
        <v>37</v>
      </c>
      <c r="AX166" s="13" t="s">
        <v>76</v>
      </c>
      <c r="AY166" s="241" t="s">
        <v>149</v>
      </c>
    </row>
    <row r="167" s="14" customFormat="1">
      <c r="A167" s="14"/>
      <c r="B167" s="242"/>
      <c r="C167" s="243"/>
      <c r="D167" s="233" t="s">
        <v>161</v>
      </c>
      <c r="E167" s="244" t="s">
        <v>19</v>
      </c>
      <c r="F167" s="245" t="s">
        <v>82</v>
      </c>
      <c r="G167" s="243"/>
      <c r="H167" s="246">
        <v>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161</v>
      </c>
      <c r="AU167" s="252" t="s">
        <v>84</v>
      </c>
      <c r="AV167" s="14" t="s">
        <v>84</v>
      </c>
      <c r="AW167" s="14" t="s">
        <v>37</v>
      </c>
      <c r="AX167" s="14" t="s">
        <v>82</v>
      </c>
      <c r="AY167" s="252" t="s">
        <v>149</v>
      </c>
    </row>
    <row r="168" s="2" customFormat="1" ht="24.15" customHeight="1">
      <c r="A168" s="39"/>
      <c r="B168" s="40"/>
      <c r="C168" s="264" t="s">
        <v>8</v>
      </c>
      <c r="D168" s="264" t="s">
        <v>242</v>
      </c>
      <c r="E168" s="265" t="s">
        <v>243</v>
      </c>
      <c r="F168" s="266" t="s">
        <v>244</v>
      </c>
      <c r="G168" s="267" t="s">
        <v>155</v>
      </c>
      <c r="H168" s="268">
        <v>1</v>
      </c>
      <c r="I168" s="269"/>
      <c r="J168" s="270">
        <f>ROUND(I168*H168,2)</f>
        <v>0</v>
      </c>
      <c r="K168" s="266" t="s">
        <v>156</v>
      </c>
      <c r="L168" s="271"/>
      <c r="M168" s="272" t="s">
        <v>19</v>
      </c>
      <c r="N168" s="273" t="s">
        <v>47</v>
      </c>
      <c r="O168" s="85"/>
      <c r="P168" s="222">
        <f>O168*H168</f>
        <v>0</v>
      </c>
      <c r="Q168" s="222">
        <v>0.052999999999999998</v>
      </c>
      <c r="R168" s="222">
        <f>Q168*H168</f>
        <v>0.052999999999999998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201</v>
      </c>
      <c r="AT168" s="224" t="s">
        <v>242</v>
      </c>
      <c r="AU168" s="224" t="s">
        <v>84</v>
      </c>
      <c r="AY168" s="18" t="s">
        <v>149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82</v>
      </c>
      <c r="BK168" s="225">
        <f>ROUND(I168*H168,2)</f>
        <v>0</v>
      </c>
      <c r="BL168" s="18" t="s">
        <v>157</v>
      </c>
      <c r="BM168" s="224" t="s">
        <v>245</v>
      </c>
    </row>
    <row r="169" s="2" customFormat="1">
      <c r="A169" s="39"/>
      <c r="B169" s="40"/>
      <c r="C169" s="41"/>
      <c r="D169" s="226" t="s">
        <v>159</v>
      </c>
      <c r="E169" s="41"/>
      <c r="F169" s="227" t="s">
        <v>246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84</v>
      </c>
    </row>
    <row r="170" s="13" customFormat="1">
      <c r="A170" s="13"/>
      <c r="B170" s="231"/>
      <c r="C170" s="232"/>
      <c r="D170" s="233" t="s">
        <v>161</v>
      </c>
      <c r="E170" s="234" t="s">
        <v>19</v>
      </c>
      <c r="F170" s="235" t="s">
        <v>162</v>
      </c>
      <c r="G170" s="232"/>
      <c r="H170" s="234" t="s">
        <v>19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161</v>
      </c>
      <c r="AU170" s="241" t="s">
        <v>84</v>
      </c>
      <c r="AV170" s="13" t="s">
        <v>82</v>
      </c>
      <c r="AW170" s="13" t="s">
        <v>37</v>
      </c>
      <c r="AX170" s="13" t="s">
        <v>76</v>
      </c>
      <c r="AY170" s="241" t="s">
        <v>149</v>
      </c>
    </row>
    <row r="171" s="14" customFormat="1">
      <c r="A171" s="14"/>
      <c r="B171" s="242"/>
      <c r="C171" s="243"/>
      <c r="D171" s="233" t="s">
        <v>161</v>
      </c>
      <c r="E171" s="244" t="s">
        <v>19</v>
      </c>
      <c r="F171" s="245" t="s">
        <v>82</v>
      </c>
      <c r="G171" s="243"/>
      <c r="H171" s="246">
        <v>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161</v>
      </c>
      <c r="AU171" s="252" t="s">
        <v>84</v>
      </c>
      <c r="AV171" s="14" t="s">
        <v>84</v>
      </c>
      <c r="AW171" s="14" t="s">
        <v>37</v>
      </c>
      <c r="AX171" s="14" t="s">
        <v>82</v>
      </c>
      <c r="AY171" s="252" t="s">
        <v>149</v>
      </c>
    </row>
    <row r="172" s="2" customFormat="1" ht="16.5" customHeight="1">
      <c r="A172" s="39"/>
      <c r="B172" s="40"/>
      <c r="C172" s="213" t="s">
        <v>247</v>
      </c>
      <c r="D172" s="213" t="s">
        <v>152</v>
      </c>
      <c r="E172" s="214" t="s">
        <v>248</v>
      </c>
      <c r="F172" s="215" t="s">
        <v>249</v>
      </c>
      <c r="G172" s="216" t="s">
        <v>169</v>
      </c>
      <c r="H172" s="217">
        <v>217.09999999999999</v>
      </c>
      <c r="I172" s="218"/>
      <c r="J172" s="219">
        <f>ROUND(I172*H172,2)</f>
        <v>0</v>
      </c>
      <c r="K172" s="215" t="s">
        <v>156</v>
      </c>
      <c r="L172" s="45"/>
      <c r="M172" s="220" t="s">
        <v>19</v>
      </c>
      <c r="N172" s="221" t="s">
        <v>47</v>
      </c>
      <c r="O172" s="85"/>
      <c r="P172" s="222">
        <f>O172*H172</f>
        <v>0</v>
      </c>
      <c r="Q172" s="222">
        <v>0.00029999999999999997</v>
      </c>
      <c r="R172" s="222">
        <f>Q172*H172</f>
        <v>0.065129999999999993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247</v>
      </c>
      <c r="AT172" s="224" t="s">
        <v>152</v>
      </c>
      <c r="AU172" s="224" t="s">
        <v>84</v>
      </c>
      <c r="AY172" s="18" t="s">
        <v>149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82</v>
      </c>
      <c r="BK172" s="225">
        <f>ROUND(I172*H172,2)</f>
        <v>0</v>
      </c>
      <c r="BL172" s="18" t="s">
        <v>247</v>
      </c>
      <c r="BM172" s="224" t="s">
        <v>250</v>
      </c>
    </row>
    <row r="173" s="2" customFormat="1">
      <c r="A173" s="39"/>
      <c r="B173" s="40"/>
      <c r="C173" s="41"/>
      <c r="D173" s="226" t="s">
        <v>159</v>
      </c>
      <c r="E173" s="41"/>
      <c r="F173" s="227" t="s">
        <v>251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159</v>
      </c>
      <c r="AU173" s="18" t="s">
        <v>84</v>
      </c>
    </row>
    <row r="174" s="13" customFormat="1">
      <c r="A174" s="13"/>
      <c r="B174" s="231"/>
      <c r="C174" s="232"/>
      <c r="D174" s="233" t="s">
        <v>161</v>
      </c>
      <c r="E174" s="234" t="s">
        <v>19</v>
      </c>
      <c r="F174" s="235" t="s">
        <v>162</v>
      </c>
      <c r="G174" s="232"/>
      <c r="H174" s="234" t="s">
        <v>19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161</v>
      </c>
      <c r="AU174" s="241" t="s">
        <v>84</v>
      </c>
      <c r="AV174" s="13" t="s">
        <v>82</v>
      </c>
      <c r="AW174" s="13" t="s">
        <v>37</v>
      </c>
      <c r="AX174" s="13" t="s">
        <v>76</v>
      </c>
      <c r="AY174" s="241" t="s">
        <v>149</v>
      </c>
    </row>
    <row r="175" s="14" customFormat="1">
      <c r="A175" s="14"/>
      <c r="B175" s="242"/>
      <c r="C175" s="243"/>
      <c r="D175" s="233" t="s">
        <v>161</v>
      </c>
      <c r="E175" s="244" t="s">
        <v>19</v>
      </c>
      <c r="F175" s="245" t="s">
        <v>225</v>
      </c>
      <c r="G175" s="243"/>
      <c r="H175" s="246">
        <v>104.48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161</v>
      </c>
      <c r="AU175" s="252" t="s">
        <v>84</v>
      </c>
      <c r="AV175" s="14" t="s">
        <v>84</v>
      </c>
      <c r="AW175" s="14" t="s">
        <v>37</v>
      </c>
      <c r="AX175" s="14" t="s">
        <v>76</v>
      </c>
      <c r="AY175" s="252" t="s">
        <v>149</v>
      </c>
    </row>
    <row r="176" s="14" customFormat="1">
      <c r="A176" s="14"/>
      <c r="B176" s="242"/>
      <c r="C176" s="243"/>
      <c r="D176" s="233" t="s">
        <v>161</v>
      </c>
      <c r="E176" s="244" t="s">
        <v>19</v>
      </c>
      <c r="F176" s="245" t="s">
        <v>252</v>
      </c>
      <c r="G176" s="243"/>
      <c r="H176" s="246">
        <v>112.62000000000001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161</v>
      </c>
      <c r="AU176" s="252" t="s">
        <v>84</v>
      </c>
      <c r="AV176" s="14" t="s">
        <v>84</v>
      </c>
      <c r="AW176" s="14" t="s">
        <v>37</v>
      </c>
      <c r="AX176" s="14" t="s">
        <v>76</v>
      </c>
      <c r="AY176" s="252" t="s">
        <v>149</v>
      </c>
    </row>
    <row r="177" s="15" customFormat="1">
      <c r="A177" s="15"/>
      <c r="B177" s="253"/>
      <c r="C177" s="254"/>
      <c r="D177" s="233" t="s">
        <v>161</v>
      </c>
      <c r="E177" s="255" t="s">
        <v>19</v>
      </c>
      <c r="F177" s="256" t="s">
        <v>194</v>
      </c>
      <c r="G177" s="254"/>
      <c r="H177" s="257">
        <v>217.10000000000002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161</v>
      </c>
      <c r="AU177" s="263" t="s">
        <v>84</v>
      </c>
      <c r="AV177" s="15" t="s">
        <v>157</v>
      </c>
      <c r="AW177" s="15" t="s">
        <v>37</v>
      </c>
      <c r="AX177" s="15" t="s">
        <v>82</v>
      </c>
      <c r="AY177" s="263" t="s">
        <v>149</v>
      </c>
    </row>
    <row r="178" s="12" customFormat="1" ht="22.8" customHeight="1">
      <c r="A178" s="12"/>
      <c r="B178" s="197"/>
      <c r="C178" s="198"/>
      <c r="D178" s="199" t="s">
        <v>75</v>
      </c>
      <c r="E178" s="211" t="s">
        <v>207</v>
      </c>
      <c r="F178" s="211" t="s">
        <v>253</v>
      </c>
      <c r="G178" s="198"/>
      <c r="H178" s="198"/>
      <c r="I178" s="201"/>
      <c r="J178" s="212">
        <f>BK178</f>
        <v>0</v>
      </c>
      <c r="K178" s="198"/>
      <c r="L178" s="203"/>
      <c r="M178" s="204"/>
      <c r="N178" s="205"/>
      <c r="O178" s="205"/>
      <c r="P178" s="206">
        <f>SUM(P179:P240)</f>
        <v>0</v>
      </c>
      <c r="Q178" s="205"/>
      <c r="R178" s="206">
        <f>SUM(R179:R240)</f>
        <v>0.042460000000000005</v>
      </c>
      <c r="S178" s="205"/>
      <c r="T178" s="207">
        <f>SUM(T179:T240)</f>
        <v>45.383102000000008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8" t="s">
        <v>82</v>
      </c>
      <c r="AT178" s="209" t="s">
        <v>75</v>
      </c>
      <c r="AU178" s="209" t="s">
        <v>82</v>
      </c>
      <c r="AY178" s="208" t="s">
        <v>149</v>
      </c>
      <c r="BK178" s="210">
        <f>SUM(BK179:BK240)</f>
        <v>0</v>
      </c>
    </row>
    <row r="179" s="2" customFormat="1" ht="37.8" customHeight="1">
      <c r="A179" s="39"/>
      <c r="B179" s="40"/>
      <c r="C179" s="213" t="s">
        <v>254</v>
      </c>
      <c r="D179" s="213" t="s">
        <v>152</v>
      </c>
      <c r="E179" s="214" t="s">
        <v>255</v>
      </c>
      <c r="F179" s="215" t="s">
        <v>256</v>
      </c>
      <c r="G179" s="216" t="s">
        <v>169</v>
      </c>
      <c r="H179" s="217">
        <v>82</v>
      </c>
      <c r="I179" s="218"/>
      <c r="J179" s="219">
        <f>ROUND(I179*H179,2)</f>
        <v>0</v>
      </c>
      <c r="K179" s="215" t="s">
        <v>156</v>
      </c>
      <c r="L179" s="45"/>
      <c r="M179" s="220" t="s">
        <v>19</v>
      </c>
      <c r="N179" s="221" t="s">
        <v>47</v>
      </c>
      <c r="O179" s="85"/>
      <c r="P179" s="222">
        <f>O179*H179</f>
        <v>0</v>
      </c>
      <c r="Q179" s="222">
        <v>0.00012999999999999999</v>
      </c>
      <c r="R179" s="222">
        <f>Q179*H179</f>
        <v>0.010659999999999999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157</v>
      </c>
      <c r="AT179" s="224" t="s">
        <v>152</v>
      </c>
      <c r="AU179" s="224" t="s">
        <v>84</v>
      </c>
      <c r="AY179" s="18" t="s">
        <v>149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82</v>
      </c>
      <c r="BK179" s="225">
        <f>ROUND(I179*H179,2)</f>
        <v>0</v>
      </c>
      <c r="BL179" s="18" t="s">
        <v>157</v>
      </c>
      <c r="BM179" s="224" t="s">
        <v>257</v>
      </c>
    </row>
    <row r="180" s="2" customFormat="1">
      <c r="A180" s="39"/>
      <c r="B180" s="40"/>
      <c r="C180" s="41"/>
      <c r="D180" s="226" t="s">
        <v>159</v>
      </c>
      <c r="E180" s="41"/>
      <c r="F180" s="227" t="s">
        <v>258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159</v>
      </c>
      <c r="AU180" s="18" t="s">
        <v>84</v>
      </c>
    </row>
    <row r="181" s="13" customFormat="1">
      <c r="A181" s="13"/>
      <c r="B181" s="231"/>
      <c r="C181" s="232"/>
      <c r="D181" s="233" t="s">
        <v>161</v>
      </c>
      <c r="E181" s="234" t="s">
        <v>19</v>
      </c>
      <c r="F181" s="235" t="s">
        <v>162</v>
      </c>
      <c r="G181" s="232"/>
      <c r="H181" s="234" t="s">
        <v>19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161</v>
      </c>
      <c r="AU181" s="241" t="s">
        <v>84</v>
      </c>
      <c r="AV181" s="13" t="s">
        <v>82</v>
      </c>
      <c r="AW181" s="13" t="s">
        <v>37</v>
      </c>
      <c r="AX181" s="13" t="s">
        <v>76</v>
      </c>
      <c r="AY181" s="241" t="s">
        <v>149</v>
      </c>
    </row>
    <row r="182" s="14" customFormat="1">
      <c r="A182" s="14"/>
      <c r="B182" s="242"/>
      <c r="C182" s="243"/>
      <c r="D182" s="233" t="s">
        <v>161</v>
      </c>
      <c r="E182" s="244" t="s">
        <v>19</v>
      </c>
      <c r="F182" s="245" t="s">
        <v>259</v>
      </c>
      <c r="G182" s="243"/>
      <c r="H182" s="246">
        <v>82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161</v>
      </c>
      <c r="AU182" s="252" t="s">
        <v>84</v>
      </c>
      <c r="AV182" s="14" t="s">
        <v>84</v>
      </c>
      <c r="AW182" s="14" t="s">
        <v>37</v>
      </c>
      <c r="AX182" s="14" t="s">
        <v>82</v>
      </c>
      <c r="AY182" s="252" t="s">
        <v>149</v>
      </c>
    </row>
    <row r="183" s="2" customFormat="1" ht="37.8" customHeight="1">
      <c r="A183" s="39"/>
      <c r="B183" s="40"/>
      <c r="C183" s="213" t="s">
        <v>260</v>
      </c>
      <c r="D183" s="213" t="s">
        <v>152</v>
      </c>
      <c r="E183" s="214" t="s">
        <v>261</v>
      </c>
      <c r="F183" s="215" t="s">
        <v>262</v>
      </c>
      <c r="G183" s="216" t="s">
        <v>169</v>
      </c>
      <c r="H183" s="217">
        <v>358</v>
      </c>
      <c r="I183" s="218"/>
      <c r="J183" s="219">
        <f>ROUND(I183*H183,2)</f>
        <v>0</v>
      </c>
      <c r="K183" s="215" t="s">
        <v>156</v>
      </c>
      <c r="L183" s="45"/>
      <c r="M183" s="220" t="s">
        <v>19</v>
      </c>
      <c r="N183" s="221" t="s">
        <v>47</v>
      </c>
      <c r="O183" s="85"/>
      <c r="P183" s="222">
        <f>O183*H183</f>
        <v>0</v>
      </c>
      <c r="Q183" s="222">
        <v>4.0000000000000003E-05</v>
      </c>
      <c r="R183" s="222">
        <f>Q183*H183</f>
        <v>0.014320000000000001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157</v>
      </c>
      <c r="AT183" s="224" t="s">
        <v>152</v>
      </c>
      <c r="AU183" s="224" t="s">
        <v>84</v>
      </c>
      <c r="AY183" s="18" t="s">
        <v>149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82</v>
      </c>
      <c r="BK183" s="225">
        <f>ROUND(I183*H183,2)</f>
        <v>0</v>
      </c>
      <c r="BL183" s="18" t="s">
        <v>157</v>
      </c>
      <c r="BM183" s="224" t="s">
        <v>263</v>
      </c>
    </row>
    <row r="184" s="2" customFormat="1">
      <c r="A184" s="39"/>
      <c r="B184" s="40"/>
      <c r="C184" s="41"/>
      <c r="D184" s="226" t="s">
        <v>159</v>
      </c>
      <c r="E184" s="41"/>
      <c r="F184" s="227" t="s">
        <v>264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159</v>
      </c>
      <c r="AU184" s="18" t="s">
        <v>84</v>
      </c>
    </row>
    <row r="185" s="13" customFormat="1">
      <c r="A185" s="13"/>
      <c r="B185" s="231"/>
      <c r="C185" s="232"/>
      <c r="D185" s="233" t="s">
        <v>161</v>
      </c>
      <c r="E185" s="234" t="s">
        <v>19</v>
      </c>
      <c r="F185" s="235" t="s">
        <v>162</v>
      </c>
      <c r="G185" s="232"/>
      <c r="H185" s="234" t="s">
        <v>19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161</v>
      </c>
      <c r="AU185" s="241" t="s">
        <v>84</v>
      </c>
      <c r="AV185" s="13" t="s">
        <v>82</v>
      </c>
      <c r="AW185" s="13" t="s">
        <v>37</v>
      </c>
      <c r="AX185" s="13" t="s">
        <v>76</v>
      </c>
      <c r="AY185" s="241" t="s">
        <v>149</v>
      </c>
    </row>
    <row r="186" s="14" customFormat="1">
      <c r="A186" s="14"/>
      <c r="B186" s="242"/>
      <c r="C186" s="243"/>
      <c r="D186" s="233" t="s">
        <v>161</v>
      </c>
      <c r="E186" s="244" t="s">
        <v>19</v>
      </c>
      <c r="F186" s="245" t="s">
        <v>265</v>
      </c>
      <c r="G186" s="243"/>
      <c r="H186" s="246">
        <v>358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161</v>
      </c>
      <c r="AU186" s="252" t="s">
        <v>84</v>
      </c>
      <c r="AV186" s="14" t="s">
        <v>84</v>
      </c>
      <c r="AW186" s="14" t="s">
        <v>37</v>
      </c>
      <c r="AX186" s="14" t="s">
        <v>82</v>
      </c>
      <c r="AY186" s="252" t="s">
        <v>149</v>
      </c>
    </row>
    <row r="187" s="2" customFormat="1" ht="37.8" customHeight="1">
      <c r="A187" s="39"/>
      <c r="B187" s="40"/>
      <c r="C187" s="213" t="s">
        <v>266</v>
      </c>
      <c r="D187" s="213" t="s">
        <v>152</v>
      </c>
      <c r="E187" s="214" t="s">
        <v>267</v>
      </c>
      <c r="F187" s="215" t="s">
        <v>268</v>
      </c>
      <c r="G187" s="216" t="s">
        <v>175</v>
      </c>
      <c r="H187" s="217">
        <v>23</v>
      </c>
      <c r="I187" s="218"/>
      <c r="J187" s="219">
        <f>ROUND(I187*H187,2)</f>
        <v>0</v>
      </c>
      <c r="K187" s="215" t="s">
        <v>156</v>
      </c>
      <c r="L187" s="45"/>
      <c r="M187" s="220" t="s">
        <v>19</v>
      </c>
      <c r="N187" s="221" t="s">
        <v>47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157</v>
      </c>
      <c r="AT187" s="224" t="s">
        <v>152</v>
      </c>
      <c r="AU187" s="224" t="s">
        <v>84</v>
      </c>
      <c r="AY187" s="18" t="s">
        <v>149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82</v>
      </c>
      <c r="BK187" s="225">
        <f>ROUND(I187*H187,2)</f>
        <v>0</v>
      </c>
      <c r="BL187" s="18" t="s">
        <v>157</v>
      </c>
      <c r="BM187" s="224" t="s">
        <v>269</v>
      </c>
    </row>
    <row r="188" s="2" customFormat="1">
      <c r="A188" s="39"/>
      <c r="B188" s="40"/>
      <c r="C188" s="41"/>
      <c r="D188" s="226" t="s">
        <v>159</v>
      </c>
      <c r="E188" s="41"/>
      <c r="F188" s="227" t="s">
        <v>270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159</v>
      </c>
      <c r="AU188" s="18" t="s">
        <v>84</v>
      </c>
    </row>
    <row r="189" s="13" customFormat="1">
      <c r="A189" s="13"/>
      <c r="B189" s="231"/>
      <c r="C189" s="232"/>
      <c r="D189" s="233" t="s">
        <v>161</v>
      </c>
      <c r="E189" s="234" t="s">
        <v>19</v>
      </c>
      <c r="F189" s="235" t="s">
        <v>162</v>
      </c>
      <c r="G189" s="232"/>
      <c r="H189" s="234" t="s">
        <v>19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161</v>
      </c>
      <c r="AU189" s="241" t="s">
        <v>84</v>
      </c>
      <c r="AV189" s="13" t="s">
        <v>82</v>
      </c>
      <c r="AW189" s="13" t="s">
        <v>37</v>
      </c>
      <c r="AX189" s="13" t="s">
        <v>76</v>
      </c>
      <c r="AY189" s="241" t="s">
        <v>149</v>
      </c>
    </row>
    <row r="190" s="14" customFormat="1">
      <c r="A190" s="14"/>
      <c r="B190" s="242"/>
      <c r="C190" s="243"/>
      <c r="D190" s="233" t="s">
        <v>161</v>
      </c>
      <c r="E190" s="244" t="s">
        <v>19</v>
      </c>
      <c r="F190" s="245" t="s">
        <v>271</v>
      </c>
      <c r="G190" s="243"/>
      <c r="H190" s="246">
        <v>23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161</v>
      </c>
      <c r="AU190" s="252" t="s">
        <v>84</v>
      </c>
      <c r="AV190" s="14" t="s">
        <v>84</v>
      </c>
      <c r="AW190" s="14" t="s">
        <v>37</v>
      </c>
      <c r="AX190" s="14" t="s">
        <v>82</v>
      </c>
      <c r="AY190" s="252" t="s">
        <v>149</v>
      </c>
    </row>
    <row r="191" s="2" customFormat="1" ht="24.15" customHeight="1">
      <c r="A191" s="39"/>
      <c r="B191" s="40"/>
      <c r="C191" s="264" t="s">
        <v>272</v>
      </c>
      <c r="D191" s="264" t="s">
        <v>242</v>
      </c>
      <c r="E191" s="265" t="s">
        <v>273</v>
      </c>
      <c r="F191" s="266" t="s">
        <v>274</v>
      </c>
      <c r="G191" s="267" t="s">
        <v>175</v>
      </c>
      <c r="H191" s="268">
        <v>23</v>
      </c>
      <c r="I191" s="269"/>
      <c r="J191" s="270">
        <f>ROUND(I191*H191,2)</f>
        <v>0</v>
      </c>
      <c r="K191" s="266" t="s">
        <v>156</v>
      </c>
      <c r="L191" s="271"/>
      <c r="M191" s="272" t="s">
        <v>19</v>
      </c>
      <c r="N191" s="273" t="s">
        <v>47</v>
      </c>
      <c r="O191" s="85"/>
      <c r="P191" s="222">
        <f>O191*H191</f>
        <v>0</v>
      </c>
      <c r="Q191" s="222">
        <v>0.00076000000000000004</v>
      </c>
      <c r="R191" s="222">
        <f>Q191*H191</f>
        <v>0.017480000000000002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201</v>
      </c>
      <c r="AT191" s="224" t="s">
        <v>242</v>
      </c>
      <c r="AU191" s="224" t="s">
        <v>84</v>
      </c>
      <c r="AY191" s="18" t="s">
        <v>149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82</v>
      </c>
      <c r="BK191" s="225">
        <f>ROUND(I191*H191,2)</f>
        <v>0</v>
      </c>
      <c r="BL191" s="18" t="s">
        <v>157</v>
      </c>
      <c r="BM191" s="224" t="s">
        <v>275</v>
      </c>
    </row>
    <row r="192" s="2" customFormat="1">
      <c r="A192" s="39"/>
      <c r="B192" s="40"/>
      <c r="C192" s="41"/>
      <c r="D192" s="226" t="s">
        <v>159</v>
      </c>
      <c r="E192" s="41"/>
      <c r="F192" s="227" t="s">
        <v>276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84</v>
      </c>
    </row>
    <row r="193" s="13" customFormat="1">
      <c r="A193" s="13"/>
      <c r="B193" s="231"/>
      <c r="C193" s="232"/>
      <c r="D193" s="233" t="s">
        <v>161</v>
      </c>
      <c r="E193" s="234" t="s">
        <v>19</v>
      </c>
      <c r="F193" s="235" t="s">
        <v>162</v>
      </c>
      <c r="G193" s="232"/>
      <c r="H193" s="234" t="s">
        <v>19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161</v>
      </c>
      <c r="AU193" s="241" t="s">
        <v>84</v>
      </c>
      <c r="AV193" s="13" t="s">
        <v>82</v>
      </c>
      <c r="AW193" s="13" t="s">
        <v>37</v>
      </c>
      <c r="AX193" s="13" t="s">
        <v>76</v>
      </c>
      <c r="AY193" s="241" t="s">
        <v>149</v>
      </c>
    </row>
    <row r="194" s="14" customFormat="1">
      <c r="A194" s="14"/>
      <c r="B194" s="242"/>
      <c r="C194" s="243"/>
      <c r="D194" s="233" t="s">
        <v>161</v>
      </c>
      <c r="E194" s="244" t="s">
        <v>19</v>
      </c>
      <c r="F194" s="245" t="s">
        <v>271</v>
      </c>
      <c r="G194" s="243"/>
      <c r="H194" s="246">
        <v>23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161</v>
      </c>
      <c r="AU194" s="252" t="s">
        <v>84</v>
      </c>
      <c r="AV194" s="14" t="s">
        <v>84</v>
      </c>
      <c r="AW194" s="14" t="s">
        <v>37</v>
      </c>
      <c r="AX194" s="14" t="s">
        <v>82</v>
      </c>
      <c r="AY194" s="252" t="s">
        <v>149</v>
      </c>
    </row>
    <row r="195" s="2" customFormat="1" ht="44.25" customHeight="1">
      <c r="A195" s="39"/>
      <c r="B195" s="40"/>
      <c r="C195" s="213" t="s">
        <v>7</v>
      </c>
      <c r="D195" s="213" t="s">
        <v>152</v>
      </c>
      <c r="E195" s="214" t="s">
        <v>277</v>
      </c>
      <c r="F195" s="215" t="s">
        <v>278</v>
      </c>
      <c r="G195" s="216" t="s">
        <v>169</v>
      </c>
      <c r="H195" s="217">
        <v>157.35400000000001</v>
      </c>
      <c r="I195" s="218"/>
      <c r="J195" s="219">
        <f>ROUND(I195*H195,2)</f>
        <v>0</v>
      </c>
      <c r="K195" s="215" t="s">
        <v>156</v>
      </c>
      <c r="L195" s="45"/>
      <c r="M195" s="220" t="s">
        <v>19</v>
      </c>
      <c r="N195" s="221" t="s">
        <v>47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0.26100000000000001</v>
      </c>
      <c r="T195" s="223">
        <f>S195*H195</f>
        <v>41.069394000000003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157</v>
      </c>
      <c r="AT195" s="224" t="s">
        <v>152</v>
      </c>
      <c r="AU195" s="224" t="s">
        <v>84</v>
      </c>
      <c r="AY195" s="18" t="s">
        <v>149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82</v>
      </c>
      <c r="BK195" s="225">
        <f>ROUND(I195*H195,2)</f>
        <v>0</v>
      </c>
      <c r="BL195" s="18" t="s">
        <v>157</v>
      </c>
      <c r="BM195" s="224" t="s">
        <v>279</v>
      </c>
    </row>
    <row r="196" s="2" customFormat="1">
      <c r="A196" s="39"/>
      <c r="B196" s="40"/>
      <c r="C196" s="41"/>
      <c r="D196" s="226" t="s">
        <v>159</v>
      </c>
      <c r="E196" s="41"/>
      <c r="F196" s="227" t="s">
        <v>280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159</v>
      </c>
      <c r="AU196" s="18" t="s">
        <v>84</v>
      </c>
    </row>
    <row r="197" s="13" customFormat="1">
      <c r="A197" s="13"/>
      <c r="B197" s="231"/>
      <c r="C197" s="232"/>
      <c r="D197" s="233" t="s">
        <v>161</v>
      </c>
      <c r="E197" s="234" t="s">
        <v>19</v>
      </c>
      <c r="F197" s="235" t="s">
        <v>162</v>
      </c>
      <c r="G197" s="232"/>
      <c r="H197" s="234" t="s">
        <v>19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161</v>
      </c>
      <c r="AU197" s="241" t="s">
        <v>84</v>
      </c>
      <c r="AV197" s="13" t="s">
        <v>82</v>
      </c>
      <c r="AW197" s="13" t="s">
        <v>37</v>
      </c>
      <c r="AX197" s="13" t="s">
        <v>76</v>
      </c>
      <c r="AY197" s="241" t="s">
        <v>149</v>
      </c>
    </row>
    <row r="198" s="14" customFormat="1">
      <c r="A198" s="14"/>
      <c r="B198" s="242"/>
      <c r="C198" s="243"/>
      <c r="D198" s="233" t="s">
        <v>161</v>
      </c>
      <c r="E198" s="244" t="s">
        <v>19</v>
      </c>
      <c r="F198" s="245" t="s">
        <v>281</v>
      </c>
      <c r="G198" s="243"/>
      <c r="H198" s="246">
        <v>157.35400000000001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161</v>
      </c>
      <c r="AU198" s="252" t="s">
        <v>84</v>
      </c>
      <c r="AV198" s="14" t="s">
        <v>84</v>
      </c>
      <c r="AW198" s="14" t="s">
        <v>37</v>
      </c>
      <c r="AX198" s="14" t="s">
        <v>82</v>
      </c>
      <c r="AY198" s="252" t="s">
        <v>149</v>
      </c>
    </row>
    <row r="199" s="2" customFormat="1" ht="24.15" customHeight="1">
      <c r="A199" s="39"/>
      <c r="B199" s="40"/>
      <c r="C199" s="213" t="s">
        <v>282</v>
      </c>
      <c r="D199" s="213" t="s">
        <v>152</v>
      </c>
      <c r="E199" s="214" t="s">
        <v>283</v>
      </c>
      <c r="F199" s="215" t="s">
        <v>284</v>
      </c>
      <c r="G199" s="216" t="s">
        <v>285</v>
      </c>
      <c r="H199" s="217">
        <v>0.40699999999999997</v>
      </c>
      <c r="I199" s="218"/>
      <c r="J199" s="219">
        <f>ROUND(I199*H199,2)</f>
        <v>0</v>
      </c>
      <c r="K199" s="215" t="s">
        <v>156</v>
      </c>
      <c r="L199" s="45"/>
      <c r="M199" s="220" t="s">
        <v>19</v>
      </c>
      <c r="N199" s="221" t="s">
        <v>47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2.2000000000000002</v>
      </c>
      <c r="T199" s="223">
        <f>S199*H199</f>
        <v>0.89539999999999997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157</v>
      </c>
      <c r="AT199" s="224" t="s">
        <v>152</v>
      </c>
      <c r="AU199" s="224" t="s">
        <v>84</v>
      </c>
      <c r="AY199" s="18" t="s">
        <v>149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82</v>
      </c>
      <c r="BK199" s="225">
        <f>ROUND(I199*H199,2)</f>
        <v>0</v>
      </c>
      <c r="BL199" s="18" t="s">
        <v>157</v>
      </c>
      <c r="BM199" s="224" t="s">
        <v>286</v>
      </c>
    </row>
    <row r="200" s="2" customFormat="1">
      <c r="A200" s="39"/>
      <c r="B200" s="40"/>
      <c r="C200" s="41"/>
      <c r="D200" s="226" t="s">
        <v>159</v>
      </c>
      <c r="E200" s="41"/>
      <c r="F200" s="227" t="s">
        <v>287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159</v>
      </c>
      <c r="AU200" s="18" t="s">
        <v>84</v>
      </c>
    </row>
    <row r="201" s="13" customFormat="1">
      <c r="A201" s="13"/>
      <c r="B201" s="231"/>
      <c r="C201" s="232"/>
      <c r="D201" s="233" t="s">
        <v>161</v>
      </c>
      <c r="E201" s="234" t="s">
        <v>19</v>
      </c>
      <c r="F201" s="235" t="s">
        <v>162</v>
      </c>
      <c r="G201" s="232"/>
      <c r="H201" s="234" t="s">
        <v>19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161</v>
      </c>
      <c r="AU201" s="241" t="s">
        <v>84</v>
      </c>
      <c r="AV201" s="13" t="s">
        <v>82</v>
      </c>
      <c r="AW201" s="13" t="s">
        <v>37</v>
      </c>
      <c r="AX201" s="13" t="s">
        <v>76</v>
      </c>
      <c r="AY201" s="241" t="s">
        <v>149</v>
      </c>
    </row>
    <row r="202" s="14" customFormat="1">
      <c r="A202" s="14"/>
      <c r="B202" s="242"/>
      <c r="C202" s="243"/>
      <c r="D202" s="233" t="s">
        <v>161</v>
      </c>
      <c r="E202" s="244" t="s">
        <v>19</v>
      </c>
      <c r="F202" s="245" t="s">
        <v>288</v>
      </c>
      <c r="G202" s="243"/>
      <c r="H202" s="246">
        <v>0.40699999999999997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161</v>
      </c>
      <c r="AU202" s="252" t="s">
        <v>84</v>
      </c>
      <c r="AV202" s="14" t="s">
        <v>84</v>
      </c>
      <c r="AW202" s="14" t="s">
        <v>37</v>
      </c>
      <c r="AX202" s="14" t="s">
        <v>82</v>
      </c>
      <c r="AY202" s="252" t="s">
        <v>149</v>
      </c>
    </row>
    <row r="203" s="2" customFormat="1" ht="33" customHeight="1">
      <c r="A203" s="39"/>
      <c r="B203" s="40"/>
      <c r="C203" s="213" t="s">
        <v>271</v>
      </c>
      <c r="D203" s="213" t="s">
        <v>152</v>
      </c>
      <c r="E203" s="214" t="s">
        <v>289</v>
      </c>
      <c r="F203" s="215" t="s">
        <v>290</v>
      </c>
      <c r="G203" s="216" t="s">
        <v>285</v>
      </c>
      <c r="H203" s="217">
        <v>0.40699999999999997</v>
      </c>
      <c r="I203" s="218"/>
      <c r="J203" s="219">
        <f>ROUND(I203*H203,2)</f>
        <v>0</v>
      </c>
      <c r="K203" s="215" t="s">
        <v>156</v>
      </c>
      <c r="L203" s="45"/>
      <c r="M203" s="220" t="s">
        <v>19</v>
      </c>
      <c r="N203" s="221" t="s">
        <v>47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0.043999999999999997</v>
      </c>
      <c r="T203" s="223">
        <f>S203*H203</f>
        <v>0.017907999999999997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157</v>
      </c>
      <c r="AT203" s="224" t="s">
        <v>152</v>
      </c>
      <c r="AU203" s="224" t="s">
        <v>84</v>
      </c>
      <c r="AY203" s="18" t="s">
        <v>149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82</v>
      </c>
      <c r="BK203" s="225">
        <f>ROUND(I203*H203,2)</f>
        <v>0</v>
      </c>
      <c r="BL203" s="18" t="s">
        <v>157</v>
      </c>
      <c r="BM203" s="224" t="s">
        <v>291</v>
      </c>
    </row>
    <row r="204" s="2" customFormat="1">
      <c r="A204" s="39"/>
      <c r="B204" s="40"/>
      <c r="C204" s="41"/>
      <c r="D204" s="226" t="s">
        <v>159</v>
      </c>
      <c r="E204" s="41"/>
      <c r="F204" s="227" t="s">
        <v>292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159</v>
      </c>
      <c r="AU204" s="18" t="s">
        <v>84</v>
      </c>
    </row>
    <row r="205" s="13" customFormat="1">
      <c r="A205" s="13"/>
      <c r="B205" s="231"/>
      <c r="C205" s="232"/>
      <c r="D205" s="233" t="s">
        <v>161</v>
      </c>
      <c r="E205" s="234" t="s">
        <v>19</v>
      </c>
      <c r="F205" s="235" t="s">
        <v>162</v>
      </c>
      <c r="G205" s="232"/>
      <c r="H205" s="234" t="s">
        <v>19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161</v>
      </c>
      <c r="AU205" s="241" t="s">
        <v>84</v>
      </c>
      <c r="AV205" s="13" t="s">
        <v>82</v>
      </c>
      <c r="AW205" s="13" t="s">
        <v>37</v>
      </c>
      <c r="AX205" s="13" t="s">
        <v>76</v>
      </c>
      <c r="AY205" s="241" t="s">
        <v>149</v>
      </c>
    </row>
    <row r="206" s="14" customFormat="1">
      <c r="A206" s="14"/>
      <c r="B206" s="242"/>
      <c r="C206" s="243"/>
      <c r="D206" s="233" t="s">
        <v>161</v>
      </c>
      <c r="E206" s="244" t="s">
        <v>19</v>
      </c>
      <c r="F206" s="245" t="s">
        <v>288</v>
      </c>
      <c r="G206" s="243"/>
      <c r="H206" s="246">
        <v>0.40699999999999997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161</v>
      </c>
      <c r="AU206" s="252" t="s">
        <v>84</v>
      </c>
      <c r="AV206" s="14" t="s">
        <v>84</v>
      </c>
      <c r="AW206" s="14" t="s">
        <v>37</v>
      </c>
      <c r="AX206" s="14" t="s">
        <v>82</v>
      </c>
      <c r="AY206" s="252" t="s">
        <v>149</v>
      </c>
    </row>
    <row r="207" s="2" customFormat="1" ht="21.75" customHeight="1">
      <c r="A207" s="39"/>
      <c r="B207" s="40"/>
      <c r="C207" s="213" t="s">
        <v>293</v>
      </c>
      <c r="D207" s="213" t="s">
        <v>152</v>
      </c>
      <c r="E207" s="214" t="s">
        <v>294</v>
      </c>
      <c r="F207" s="215" t="s">
        <v>295</v>
      </c>
      <c r="G207" s="216" t="s">
        <v>169</v>
      </c>
      <c r="H207" s="217">
        <v>110.23</v>
      </c>
      <c r="I207" s="218"/>
      <c r="J207" s="219">
        <f>ROUND(I207*H207,2)</f>
        <v>0</v>
      </c>
      <c r="K207" s="215" t="s">
        <v>156</v>
      </c>
      <c r="L207" s="45"/>
      <c r="M207" s="220" t="s">
        <v>19</v>
      </c>
      <c r="N207" s="221" t="s">
        <v>47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157</v>
      </c>
      <c r="AT207" s="224" t="s">
        <v>152</v>
      </c>
      <c r="AU207" s="224" t="s">
        <v>84</v>
      </c>
      <c r="AY207" s="18" t="s">
        <v>149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82</v>
      </c>
      <c r="BK207" s="225">
        <f>ROUND(I207*H207,2)</f>
        <v>0</v>
      </c>
      <c r="BL207" s="18" t="s">
        <v>157</v>
      </c>
      <c r="BM207" s="224" t="s">
        <v>296</v>
      </c>
    </row>
    <row r="208" s="2" customFormat="1">
      <c r="A208" s="39"/>
      <c r="B208" s="40"/>
      <c r="C208" s="41"/>
      <c r="D208" s="226" t="s">
        <v>159</v>
      </c>
      <c r="E208" s="41"/>
      <c r="F208" s="227" t="s">
        <v>297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159</v>
      </c>
      <c r="AU208" s="18" t="s">
        <v>84</v>
      </c>
    </row>
    <row r="209" s="13" customFormat="1">
      <c r="A209" s="13"/>
      <c r="B209" s="231"/>
      <c r="C209" s="232"/>
      <c r="D209" s="233" t="s">
        <v>161</v>
      </c>
      <c r="E209" s="234" t="s">
        <v>19</v>
      </c>
      <c r="F209" s="235" t="s">
        <v>162</v>
      </c>
      <c r="G209" s="232"/>
      <c r="H209" s="234" t="s">
        <v>19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161</v>
      </c>
      <c r="AU209" s="241" t="s">
        <v>84</v>
      </c>
      <c r="AV209" s="13" t="s">
        <v>82</v>
      </c>
      <c r="AW209" s="13" t="s">
        <v>37</v>
      </c>
      <c r="AX209" s="13" t="s">
        <v>76</v>
      </c>
      <c r="AY209" s="241" t="s">
        <v>149</v>
      </c>
    </row>
    <row r="210" s="14" customFormat="1">
      <c r="A210" s="14"/>
      <c r="B210" s="242"/>
      <c r="C210" s="243"/>
      <c r="D210" s="233" t="s">
        <v>161</v>
      </c>
      <c r="E210" s="244" t="s">
        <v>19</v>
      </c>
      <c r="F210" s="245" t="s">
        <v>298</v>
      </c>
      <c r="G210" s="243"/>
      <c r="H210" s="246">
        <v>20.23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161</v>
      </c>
      <c r="AU210" s="252" t="s">
        <v>84</v>
      </c>
      <c r="AV210" s="14" t="s">
        <v>84</v>
      </c>
      <c r="AW210" s="14" t="s">
        <v>37</v>
      </c>
      <c r="AX210" s="14" t="s">
        <v>76</v>
      </c>
      <c r="AY210" s="252" t="s">
        <v>149</v>
      </c>
    </row>
    <row r="211" s="14" customFormat="1">
      <c r="A211" s="14"/>
      <c r="B211" s="242"/>
      <c r="C211" s="243"/>
      <c r="D211" s="233" t="s">
        <v>161</v>
      </c>
      <c r="E211" s="244" t="s">
        <v>19</v>
      </c>
      <c r="F211" s="245" t="s">
        <v>299</v>
      </c>
      <c r="G211" s="243"/>
      <c r="H211" s="246">
        <v>90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161</v>
      </c>
      <c r="AU211" s="252" t="s">
        <v>84</v>
      </c>
      <c r="AV211" s="14" t="s">
        <v>84</v>
      </c>
      <c r="AW211" s="14" t="s">
        <v>37</v>
      </c>
      <c r="AX211" s="14" t="s">
        <v>76</v>
      </c>
      <c r="AY211" s="252" t="s">
        <v>149</v>
      </c>
    </row>
    <row r="212" s="15" customFormat="1">
      <c r="A212" s="15"/>
      <c r="B212" s="253"/>
      <c r="C212" s="254"/>
      <c r="D212" s="233" t="s">
        <v>161</v>
      </c>
      <c r="E212" s="255" t="s">
        <v>19</v>
      </c>
      <c r="F212" s="256" t="s">
        <v>194</v>
      </c>
      <c r="G212" s="254"/>
      <c r="H212" s="257">
        <v>110.23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161</v>
      </c>
      <c r="AU212" s="263" t="s">
        <v>84</v>
      </c>
      <c r="AV212" s="15" t="s">
        <v>157</v>
      </c>
      <c r="AW212" s="15" t="s">
        <v>37</v>
      </c>
      <c r="AX212" s="15" t="s">
        <v>82</v>
      </c>
      <c r="AY212" s="263" t="s">
        <v>149</v>
      </c>
    </row>
    <row r="213" s="2" customFormat="1" ht="24.15" customHeight="1">
      <c r="A213" s="39"/>
      <c r="B213" s="40"/>
      <c r="C213" s="213" t="s">
        <v>300</v>
      </c>
      <c r="D213" s="213" t="s">
        <v>152</v>
      </c>
      <c r="E213" s="214" t="s">
        <v>301</v>
      </c>
      <c r="F213" s="215" t="s">
        <v>302</v>
      </c>
      <c r="G213" s="216" t="s">
        <v>169</v>
      </c>
      <c r="H213" s="217">
        <v>771.61000000000001</v>
      </c>
      <c r="I213" s="218"/>
      <c r="J213" s="219">
        <f>ROUND(I213*H213,2)</f>
        <v>0</v>
      </c>
      <c r="K213" s="215" t="s">
        <v>156</v>
      </c>
      <c r="L213" s="45"/>
      <c r="M213" s="220" t="s">
        <v>19</v>
      </c>
      <c r="N213" s="221" t="s">
        <v>47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157</v>
      </c>
      <c r="AT213" s="224" t="s">
        <v>152</v>
      </c>
      <c r="AU213" s="224" t="s">
        <v>84</v>
      </c>
      <c r="AY213" s="18" t="s">
        <v>149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82</v>
      </c>
      <c r="BK213" s="225">
        <f>ROUND(I213*H213,2)</f>
        <v>0</v>
      </c>
      <c r="BL213" s="18" t="s">
        <v>157</v>
      </c>
      <c r="BM213" s="224" t="s">
        <v>303</v>
      </c>
    </row>
    <row r="214" s="2" customFormat="1">
      <c r="A214" s="39"/>
      <c r="B214" s="40"/>
      <c r="C214" s="41"/>
      <c r="D214" s="226" t="s">
        <v>159</v>
      </c>
      <c r="E214" s="41"/>
      <c r="F214" s="227" t="s">
        <v>304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159</v>
      </c>
      <c r="AU214" s="18" t="s">
        <v>84</v>
      </c>
    </row>
    <row r="215" s="13" customFormat="1">
      <c r="A215" s="13"/>
      <c r="B215" s="231"/>
      <c r="C215" s="232"/>
      <c r="D215" s="233" t="s">
        <v>161</v>
      </c>
      <c r="E215" s="234" t="s">
        <v>19</v>
      </c>
      <c r="F215" s="235" t="s">
        <v>162</v>
      </c>
      <c r="G215" s="232"/>
      <c r="H215" s="234" t="s">
        <v>19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161</v>
      </c>
      <c r="AU215" s="241" t="s">
        <v>84</v>
      </c>
      <c r="AV215" s="13" t="s">
        <v>82</v>
      </c>
      <c r="AW215" s="13" t="s">
        <v>37</v>
      </c>
      <c r="AX215" s="13" t="s">
        <v>76</v>
      </c>
      <c r="AY215" s="241" t="s">
        <v>149</v>
      </c>
    </row>
    <row r="216" s="14" customFormat="1">
      <c r="A216" s="14"/>
      <c r="B216" s="242"/>
      <c r="C216" s="243"/>
      <c r="D216" s="233" t="s">
        <v>161</v>
      </c>
      <c r="E216" s="244" t="s">
        <v>19</v>
      </c>
      <c r="F216" s="245" t="s">
        <v>298</v>
      </c>
      <c r="G216" s="243"/>
      <c r="H216" s="246">
        <v>20.23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161</v>
      </c>
      <c r="AU216" s="252" t="s">
        <v>84</v>
      </c>
      <c r="AV216" s="14" t="s">
        <v>84</v>
      </c>
      <c r="AW216" s="14" t="s">
        <v>37</v>
      </c>
      <c r="AX216" s="14" t="s">
        <v>76</v>
      </c>
      <c r="AY216" s="252" t="s">
        <v>149</v>
      </c>
    </row>
    <row r="217" s="14" customFormat="1">
      <c r="A217" s="14"/>
      <c r="B217" s="242"/>
      <c r="C217" s="243"/>
      <c r="D217" s="233" t="s">
        <v>161</v>
      </c>
      <c r="E217" s="244" t="s">
        <v>19</v>
      </c>
      <c r="F217" s="245" t="s">
        <v>299</v>
      </c>
      <c r="G217" s="243"/>
      <c r="H217" s="246">
        <v>90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161</v>
      </c>
      <c r="AU217" s="252" t="s">
        <v>84</v>
      </c>
      <c r="AV217" s="14" t="s">
        <v>84</v>
      </c>
      <c r="AW217" s="14" t="s">
        <v>37</v>
      </c>
      <c r="AX217" s="14" t="s">
        <v>76</v>
      </c>
      <c r="AY217" s="252" t="s">
        <v>149</v>
      </c>
    </row>
    <row r="218" s="15" customFormat="1">
      <c r="A218" s="15"/>
      <c r="B218" s="253"/>
      <c r="C218" s="254"/>
      <c r="D218" s="233" t="s">
        <v>161</v>
      </c>
      <c r="E218" s="255" t="s">
        <v>19</v>
      </c>
      <c r="F218" s="256" t="s">
        <v>194</v>
      </c>
      <c r="G218" s="254"/>
      <c r="H218" s="257">
        <v>110.23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3" t="s">
        <v>161</v>
      </c>
      <c r="AU218" s="263" t="s">
        <v>84</v>
      </c>
      <c r="AV218" s="15" t="s">
        <v>157</v>
      </c>
      <c r="AW218" s="15" t="s">
        <v>37</v>
      </c>
      <c r="AX218" s="15" t="s">
        <v>82</v>
      </c>
      <c r="AY218" s="263" t="s">
        <v>149</v>
      </c>
    </row>
    <row r="219" s="14" customFormat="1">
      <c r="A219" s="14"/>
      <c r="B219" s="242"/>
      <c r="C219" s="243"/>
      <c r="D219" s="233" t="s">
        <v>161</v>
      </c>
      <c r="E219" s="243"/>
      <c r="F219" s="245" t="s">
        <v>305</v>
      </c>
      <c r="G219" s="243"/>
      <c r="H219" s="246">
        <v>771.61000000000001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161</v>
      </c>
      <c r="AU219" s="252" t="s">
        <v>84</v>
      </c>
      <c r="AV219" s="14" t="s">
        <v>84</v>
      </c>
      <c r="AW219" s="14" t="s">
        <v>4</v>
      </c>
      <c r="AX219" s="14" t="s">
        <v>82</v>
      </c>
      <c r="AY219" s="252" t="s">
        <v>149</v>
      </c>
    </row>
    <row r="220" s="2" customFormat="1" ht="16.5" customHeight="1">
      <c r="A220" s="39"/>
      <c r="B220" s="40"/>
      <c r="C220" s="213" t="s">
        <v>306</v>
      </c>
      <c r="D220" s="213" t="s">
        <v>152</v>
      </c>
      <c r="E220" s="214" t="s">
        <v>307</v>
      </c>
      <c r="F220" s="215" t="s">
        <v>308</v>
      </c>
      <c r="G220" s="216" t="s">
        <v>169</v>
      </c>
      <c r="H220" s="217">
        <v>110.23</v>
      </c>
      <c r="I220" s="218"/>
      <c r="J220" s="219">
        <f>ROUND(I220*H220,2)</f>
        <v>0</v>
      </c>
      <c r="K220" s="215" t="s">
        <v>156</v>
      </c>
      <c r="L220" s="45"/>
      <c r="M220" s="220" t="s">
        <v>19</v>
      </c>
      <c r="N220" s="221" t="s">
        <v>47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247</v>
      </c>
      <c r="AT220" s="224" t="s">
        <v>152</v>
      </c>
      <c r="AU220" s="224" t="s">
        <v>84</v>
      </c>
      <c r="AY220" s="18" t="s">
        <v>149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82</v>
      </c>
      <c r="BK220" s="225">
        <f>ROUND(I220*H220,2)</f>
        <v>0</v>
      </c>
      <c r="BL220" s="18" t="s">
        <v>247</v>
      </c>
      <c r="BM220" s="224" t="s">
        <v>309</v>
      </c>
    </row>
    <row r="221" s="2" customFormat="1">
      <c r="A221" s="39"/>
      <c r="B221" s="40"/>
      <c r="C221" s="41"/>
      <c r="D221" s="226" t="s">
        <v>159</v>
      </c>
      <c r="E221" s="41"/>
      <c r="F221" s="227" t="s">
        <v>310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159</v>
      </c>
      <c r="AU221" s="18" t="s">
        <v>84</v>
      </c>
    </row>
    <row r="222" s="13" customFormat="1">
      <c r="A222" s="13"/>
      <c r="B222" s="231"/>
      <c r="C222" s="232"/>
      <c r="D222" s="233" t="s">
        <v>161</v>
      </c>
      <c r="E222" s="234" t="s">
        <v>19</v>
      </c>
      <c r="F222" s="235" t="s">
        <v>162</v>
      </c>
      <c r="G222" s="232"/>
      <c r="H222" s="234" t="s">
        <v>19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161</v>
      </c>
      <c r="AU222" s="241" t="s">
        <v>84</v>
      </c>
      <c r="AV222" s="13" t="s">
        <v>82</v>
      </c>
      <c r="AW222" s="13" t="s">
        <v>37</v>
      </c>
      <c r="AX222" s="13" t="s">
        <v>76</v>
      </c>
      <c r="AY222" s="241" t="s">
        <v>149</v>
      </c>
    </row>
    <row r="223" s="14" customFormat="1">
      <c r="A223" s="14"/>
      <c r="B223" s="242"/>
      <c r="C223" s="243"/>
      <c r="D223" s="233" t="s">
        <v>161</v>
      </c>
      <c r="E223" s="244" t="s">
        <v>19</v>
      </c>
      <c r="F223" s="245" t="s">
        <v>298</v>
      </c>
      <c r="G223" s="243"/>
      <c r="H223" s="246">
        <v>20.23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161</v>
      </c>
      <c r="AU223" s="252" t="s">
        <v>84</v>
      </c>
      <c r="AV223" s="14" t="s">
        <v>84</v>
      </c>
      <c r="AW223" s="14" t="s">
        <v>37</v>
      </c>
      <c r="AX223" s="14" t="s">
        <v>76</v>
      </c>
      <c r="AY223" s="252" t="s">
        <v>149</v>
      </c>
    </row>
    <row r="224" s="14" customFormat="1">
      <c r="A224" s="14"/>
      <c r="B224" s="242"/>
      <c r="C224" s="243"/>
      <c r="D224" s="233" t="s">
        <v>161</v>
      </c>
      <c r="E224" s="244" t="s">
        <v>19</v>
      </c>
      <c r="F224" s="245" t="s">
        <v>299</v>
      </c>
      <c r="G224" s="243"/>
      <c r="H224" s="246">
        <v>90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161</v>
      </c>
      <c r="AU224" s="252" t="s">
        <v>84</v>
      </c>
      <c r="AV224" s="14" t="s">
        <v>84</v>
      </c>
      <c r="AW224" s="14" t="s">
        <v>37</v>
      </c>
      <c r="AX224" s="14" t="s">
        <v>76</v>
      </c>
      <c r="AY224" s="252" t="s">
        <v>149</v>
      </c>
    </row>
    <row r="225" s="15" customFormat="1">
      <c r="A225" s="15"/>
      <c r="B225" s="253"/>
      <c r="C225" s="254"/>
      <c r="D225" s="233" t="s">
        <v>161</v>
      </c>
      <c r="E225" s="255" t="s">
        <v>19</v>
      </c>
      <c r="F225" s="256" t="s">
        <v>194</v>
      </c>
      <c r="G225" s="254"/>
      <c r="H225" s="257">
        <v>110.23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3" t="s">
        <v>161</v>
      </c>
      <c r="AU225" s="263" t="s">
        <v>84</v>
      </c>
      <c r="AV225" s="15" t="s">
        <v>157</v>
      </c>
      <c r="AW225" s="15" t="s">
        <v>37</v>
      </c>
      <c r="AX225" s="15" t="s">
        <v>82</v>
      </c>
      <c r="AY225" s="263" t="s">
        <v>149</v>
      </c>
    </row>
    <row r="226" s="2" customFormat="1" ht="49.05" customHeight="1">
      <c r="A226" s="39"/>
      <c r="B226" s="40"/>
      <c r="C226" s="213" t="s">
        <v>311</v>
      </c>
      <c r="D226" s="213" t="s">
        <v>152</v>
      </c>
      <c r="E226" s="214" t="s">
        <v>312</v>
      </c>
      <c r="F226" s="215" t="s">
        <v>313</v>
      </c>
      <c r="G226" s="216" t="s">
        <v>169</v>
      </c>
      <c r="H226" s="217">
        <v>20.23</v>
      </c>
      <c r="I226" s="218"/>
      <c r="J226" s="219">
        <f>ROUND(I226*H226,2)</f>
        <v>0</v>
      </c>
      <c r="K226" s="215" t="s">
        <v>156</v>
      </c>
      <c r="L226" s="45"/>
      <c r="M226" s="220" t="s">
        <v>19</v>
      </c>
      <c r="N226" s="221" t="s">
        <v>47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0.089999999999999997</v>
      </c>
      <c r="T226" s="223">
        <f>S226*H226</f>
        <v>1.8207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157</v>
      </c>
      <c r="AT226" s="224" t="s">
        <v>152</v>
      </c>
      <c r="AU226" s="224" t="s">
        <v>84</v>
      </c>
      <c r="AY226" s="18" t="s">
        <v>149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82</v>
      </c>
      <c r="BK226" s="225">
        <f>ROUND(I226*H226,2)</f>
        <v>0</v>
      </c>
      <c r="BL226" s="18" t="s">
        <v>157</v>
      </c>
      <c r="BM226" s="224" t="s">
        <v>314</v>
      </c>
    </row>
    <row r="227" s="2" customFormat="1">
      <c r="A227" s="39"/>
      <c r="B227" s="40"/>
      <c r="C227" s="41"/>
      <c r="D227" s="226" t="s">
        <v>159</v>
      </c>
      <c r="E227" s="41"/>
      <c r="F227" s="227" t="s">
        <v>315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159</v>
      </c>
      <c r="AU227" s="18" t="s">
        <v>84</v>
      </c>
    </row>
    <row r="228" s="13" customFormat="1">
      <c r="A228" s="13"/>
      <c r="B228" s="231"/>
      <c r="C228" s="232"/>
      <c r="D228" s="233" t="s">
        <v>161</v>
      </c>
      <c r="E228" s="234" t="s">
        <v>19</v>
      </c>
      <c r="F228" s="235" t="s">
        <v>162</v>
      </c>
      <c r="G228" s="232"/>
      <c r="H228" s="234" t="s">
        <v>19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161</v>
      </c>
      <c r="AU228" s="241" t="s">
        <v>84</v>
      </c>
      <c r="AV228" s="13" t="s">
        <v>82</v>
      </c>
      <c r="AW228" s="13" t="s">
        <v>37</v>
      </c>
      <c r="AX228" s="13" t="s">
        <v>76</v>
      </c>
      <c r="AY228" s="241" t="s">
        <v>149</v>
      </c>
    </row>
    <row r="229" s="14" customFormat="1">
      <c r="A229" s="14"/>
      <c r="B229" s="242"/>
      <c r="C229" s="243"/>
      <c r="D229" s="233" t="s">
        <v>161</v>
      </c>
      <c r="E229" s="244" t="s">
        <v>19</v>
      </c>
      <c r="F229" s="245" t="s">
        <v>298</v>
      </c>
      <c r="G229" s="243"/>
      <c r="H229" s="246">
        <v>20.23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161</v>
      </c>
      <c r="AU229" s="252" t="s">
        <v>84</v>
      </c>
      <c r="AV229" s="14" t="s">
        <v>84</v>
      </c>
      <c r="AW229" s="14" t="s">
        <v>37</v>
      </c>
      <c r="AX229" s="14" t="s">
        <v>82</v>
      </c>
      <c r="AY229" s="252" t="s">
        <v>149</v>
      </c>
    </row>
    <row r="230" s="2" customFormat="1" ht="24.15" customHeight="1">
      <c r="A230" s="39"/>
      <c r="B230" s="40"/>
      <c r="C230" s="213" t="s">
        <v>316</v>
      </c>
      <c r="D230" s="213" t="s">
        <v>152</v>
      </c>
      <c r="E230" s="214" t="s">
        <v>317</v>
      </c>
      <c r="F230" s="215" t="s">
        <v>318</v>
      </c>
      <c r="G230" s="216" t="s">
        <v>175</v>
      </c>
      <c r="H230" s="217">
        <v>26.899999999999999</v>
      </c>
      <c r="I230" s="218"/>
      <c r="J230" s="219">
        <f>ROUND(I230*H230,2)</f>
        <v>0</v>
      </c>
      <c r="K230" s="215" t="s">
        <v>156</v>
      </c>
      <c r="L230" s="45"/>
      <c r="M230" s="220" t="s">
        <v>19</v>
      </c>
      <c r="N230" s="221" t="s">
        <v>47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0.0089999999999999993</v>
      </c>
      <c r="T230" s="223">
        <f>S230*H230</f>
        <v>0.24209999999999998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157</v>
      </c>
      <c r="AT230" s="224" t="s">
        <v>152</v>
      </c>
      <c r="AU230" s="224" t="s">
        <v>84</v>
      </c>
      <c r="AY230" s="18" t="s">
        <v>149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82</v>
      </c>
      <c r="BK230" s="225">
        <f>ROUND(I230*H230,2)</f>
        <v>0</v>
      </c>
      <c r="BL230" s="18" t="s">
        <v>157</v>
      </c>
      <c r="BM230" s="224" t="s">
        <v>319</v>
      </c>
    </row>
    <row r="231" s="2" customFormat="1">
      <c r="A231" s="39"/>
      <c r="B231" s="40"/>
      <c r="C231" s="41"/>
      <c r="D231" s="226" t="s">
        <v>159</v>
      </c>
      <c r="E231" s="41"/>
      <c r="F231" s="227" t="s">
        <v>320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159</v>
      </c>
      <c r="AU231" s="18" t="s">
        <v>84</v>
      </c>
    </row>
    <row r="232" s="13" customFormat="1">
      <c r="A232" s="13"/>
      <c r="B232" s="231"/>
      <c r="C232" s="232"/>
      <c r="D232" s="233" t="s">
        <v>161</v>
      </c>
      <c r="E232" s="234" t="s">
        <v>19</v>
      </c>
      <c r="F232" s="235" t="s">
        <v>162</v>
      </c>
      <c r="G232" s="232"/>
      <c r="H232" s="234" t="s">
        <v>19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161</v>
      </c>
      <c r="AU232" s="241" t="s">
        <v>84</v>
      </c>
      <c r="AV232" s="13" t="s">
        <v>82</v>
      </c>
      <c r="AW232" s="13" t="s">
        <v>37</v>
      </c>
      <c r="AX232" s="13" t="s">
        <v>76</v>
      </c>
      <c r="AY232" s="241" t="s">
        <v>149</v>
      </c>
    </row>
    <row r="233" s="14" customFormat="1">
      <c r="A233" s="14"/>
      <c r="B233" s="242"/>
      <c r="C233" s="243"/>
      <c r="D233" s="233" t="s">
        <v>161</v>
      </c>
      <c r="E233" s="244" t="s">
        <v>19</v>
      </c>
      <c r="F233" s="245" t="s">
        <v>321</v>
      </c>
      <c r="G233" s="243"/>
      <c r="H233" s="246">
        <v>26.899999999999999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161</v>
      </c>
      <c r="AU233" s="252" t="s">
        <v>84</v>
      </c>
      <c r="AV233" s="14" t="s">
        <v>84</v>
      </c>
      <c r="AW233" s="14" t="s">
        <v>37</v>
      </c>
      <c r="AX233" s="14" t="s">
        <v>82</v>
      </c>
      <c r="AY233" s="252" t="s">
        <v>149</v>
      </c>
    </row>
    <row r="234" s="2" customFormat="1" ht="37.8" customHeight="1">
      <c r="A234" s="39"/>
      <c r="B234" s="40"/>
      <c r="C234" s="213" t="s">
        <v>322</v>
      </c>
      <c r="D234" s="213" t="s">
        <v>152</v>
      </c>
      <c r="E234" s="214" t="s">
        <v>323</v>
      </c>
      <c r="F234" s="215" t="s">
        <v>324</v>
      </c>
      <c r="G234" s="216" t="s">
        <v>169</v>
      </c>
      <c r="H234" s="217">
        <v>17.600000000000001</v>
      </c>
      <c r="I234" s="218"/>
      <c r="J234" s="219">
        <f>ROUND(I234*H234,2)</f>
        <v>0</v>
      </c>
      <c r="K234" s="215" t="s">
        <v>156</v>
      </c>
      <c r="L234" s="45"/>
      <c r="M234" s="220" t="s">
        <v>19</v>
      </c>
      <c r="N234" s="221" t="s">
        <v>47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0.075999999999999998</v>
      </c>
      <c r="T234" s="223">
        <f>S234*H234</f>
        <v>1.3376000000000001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157</v>
      </c>
      <c r="AT234" s="224" t="s">
        <v>152</v>
      </c>
      <c r="AU234" s="224" t="s">
        <v>84</v>
      </c>
      <c r="AY234" s="18" t="s">
        <v>149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82</v>
      </c>
      <c r="BK234" s="225">
        <f>ROUND(I234*H234,2)</f>
        <v>0</v>
      </c>
      <c r="BL234" s="18" t="s">
        <v>157</v>
      </c>
      <c r="BM234" s="224" t="s">
        <v>325</v>
      </c>
    </row>
    <row r="235" s="2" customFormat="1">
      <c r="A235" s="39"/>
      <c r="B235" s="40"/>
      <c r="C235" s="41"/>
      <c r="D235" s="226" t="s">
        <v>159</v>
      </c>
      <c r="E235" s="41"/>
      <c r="F235" s="227" t="s">
        <v>326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159</v>
      </c>
      <c r="AU235" s="18" t="s">
        <v>84</v>
      </c>
    </row>
    <row r="236" s="13" customFormat="1">
      <c r="A236" s="13"/>
      <c r="B236" s="231"/>
      <c r="C236" s="232"/>
      <c r="D236" s="233" t="s">
        <v>161</v>
      </c>
      <c r="E236" s="234" t="s">
        <v>19</v>
      </c>
      <c r="F236" s="235" t="s">
        <v>162</v>
      </c>
      <c r="G236" s="232"/>
      <c r="H236" s="234" t="s">
        <v>19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161</v>
      </c>
      <c r="AU236" s="241" t="s">
        <v>84</v>
      </c>
      <c r="AV236" s="13" t="s">
        <v>82</v>
      </c>
      <c r="AW236" s="13" t="s">
        <v>37</v>
      </c>
      <c r="AX236" s="13" t="s">
        <v>76</v>
      </c>
      <c r="AY236" s="241" t="s">
        <v>149</v>
      </c>
    </row>
    <row r="237" s="14" customFormat="1">
      <c r="A237" s="14"/>
      <c r="B237" s="242"/>
      <c r="C237" s="243"/>
      <c r="D237" s="233" t="s">
        <v>161</v>
      </c>
      <c r="E237" s="244" t="s">
        <v>19</v>
      </c>
      <c r="F237" s="245" t="s">
        <v>327</v>
      </c>
      <c r="G237" s="243"/>
      <c r="H237" s="246">
        <v>10.800000000000001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161</v>
      </c>
      <c r="AU237" s="252" t="s">
        <v>84</v>
      </c>
      <c r="AV237" s="14" t="s">
        <v>84</v>
      </c>
      <c r="AW237" s="14" t="s">
        <v>37</v>
      </c>
      <c r="AX237" s="14" t="s">
        <v>76</v>
      </c>
      <c r="AY237" s="252" t="s">
        <v>149</v>
      </c>
    </row>
    <row r="238" s="14" customFormat="1">
      <c r="A238" s="14"/>
      <c r="B238" s="242"/>
      <c r="C238" s="243"/>
      <c r="D238" s="233" t="s">
        <v>161</v>
      </c>
      <c r="E238" s="244" t="s">
        <v>19</v>
      </c>
      <c r="F238" s="245" t="s">
        <v>328</v>
      </c>
      <c r="G238" s="243"/>
      <c r="H238" s="246">
        <v>2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161</v>
      </c>
      <c r="AU238" s="252" t="s">
        <v>84</v>
      </c>
      <c r="AV238" s="14" t="s">
        <v>84</v>
      </c>
      <c r="AW238" s="14" t="s">
        <v>37</v>
      </c>
      <c r="AX238" s="14" t="s">
        <v>76</v>
      </c>
      <c r="AY238" s="252" t="s">
        <v>149</v>
      </c>
    </row>
    <row r="239" s="14" customFormat="1">
      <c r="A239" s="14"/>
      <c r="B239" s="242"/>
      <c r="C239" s="243"/>
      <c r="D239" s="233" t="s">
        <v>161</v>
      </c>
      <c r="E239" s="244" t="s">
        <v>19</v>
      </c>
      <c r="F239" s="245" t="s">
        <v>329</v>
      </c>
      <c r="G239" s="243"/>
      <c r="H239" s="246">
        <v>4.7999999999999998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161</v>
      </c>
      <c r="AU239" s="252" t="s">
        <v>84</v>
      </c>
      <c r="AV239" s="14" t="s">
        <v>84</v>
      </c>
      <c r="AW239" s="14" t="s">
        <v>37</v>
      </c>
      <c r="AX239" s="14" t="s">
        <v>76</v>
      </c>
      <c r="AY239" s="252" t="s">
        <v>149</v>
      </c>
    </row>
    <row r="240" s="15" customFormat="1">
      <c r="A240" s="15"/>
      <c r="B240" s="253"/>
      <c r="C240" s="254"/>
      <c r="D240" s="233" t="s">
        <v>161</v>
      </c>
      <c r="E240" s="255" t="s">
        <v>19</v>
      </c>
      <c r="F240" s="256" t="s">
        <v>194</v>
      </c>
      <c r="G240" s="254"/>
      <c r="H240" s="257">
        <v>17.600000000000001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3" t="s">
        <v>161</v>
      </c>
      <c r="AU240" s="263" t="s">
        <v>84</v>
      </c>
      <c r="AV240" s="15" t="s">
        <v>157</v>
      </c>
      <c r="AW240" s="15" t="s">
        <v>37</v>
      </c>
      <c r="AX240" s="15" t="s">
        <v>82</v>
      </c>
      <c r="AY240" s="263" t="s">
        <v>149</v>
      </c>
    </row>
    <row r="241" s="12" customFormat="1" ht="22.8" customHeight="1">
      <c r="A241" s="12"/>
      <c r="B241" s="197"/>
      <c r="C241" s="198"/>
      <c r="D241" s="199" t="s">
        <v>75</v>
      </c>
      <c r="E241" s="211" t="s">
        <v>330</v>
      </c>
      <c r="F241" s="211" t="s">
        <v>331</v>
      </c>
      <c r="G241" s="198"/>
      <c r="H241" s="198"/>
      <c r="I241" s="201"/>
      <c r="J241" s="212">
        <f>BK241</f>
        <v>0</v>
      </c>
      <c r="K241" s="198"/>
      <c r="L241" s="203"/>
      <c r="M241" s="204"/>
      <c r="N241" s="205"/>
      <c r="O241" s="205"/>
      <c r="P241" s="206">
        <f>SUM(P242:P250)</f>
        <v>0</v>
      </c>
      <c r="Q241" s="205"/>
      <c r="R241" s="206">
        <f>SUM(R242:R250)</f>
        <v>0</v>
      </c>
      <c r="S241" s="205"/>
      <c r="T241" s="207">
        <f>SUM(T242:T250)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8" t="s">
        <v>82</v>
      </c>
      <c r="AT241" s="209" t="s">
        <v>75</v>
      </c>
      <c r="AU241" s="209" t="s">
        <v>82</v>
      </c>
      <c r="AY241" s="208" t="s">
        <v>149</v>
      </c>
      <c r="BK241" s="210">
        <f>SUM(BK242:BK250)</f>
        <v>0</v>
      </c>
    </row>
    <row r="242" s="2" customFormat="1" ht="37.8" customHeight="1">
      <c r="A242" s="39"/>
      <c r="B242" s="40"/>
      <c r="C242" s="213" t="s">
        <v>332</v>
      </c>
      <c r="D242" s="213" t="s">
        <v>152</v>
      </c>
      <c r="E242" s="214" t="s">
        <v>333</v>
      </c>
      <c r="F242" s="215" t="s">
        <v>334</v>
      </c>
      <c r="G242" s="216" t="s">
        <v>210</v>
      </c>
      <c r="H242" s="217">
        <v>53.597000000000001</v>
      </c>
      <c r="I242" s="218"/>
      <c r="J242" s="219">
        <f>ROUND(I242*H242,2)</f>
        <v>0</v>
      </c>
      <c r="K242" s="215" t="s">
        <v>156</v>
      </c>
      <c r="L242" s="45"/>
      <c r="M242" s="220" t="s">
        <v>19</v>
      </c>
      <c r="N242" s="221" t="s">
        <v>47</v>
      </c>
      <c r="O242" s="85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157</v>
      </c>
      <c r="AT242" s="224" t="s">
        <v>152</v>
      </c>
      <c r="AU242" s="224" t="s">
        <v>84</v>
      </c>
      <c r="AY242" s="18" t="s">
        <v>149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82</v>
      </c>
      <c r="BK242" s="225">
        <f>ROUND(I242*H242,2)</f>
        <v>0</v>
      </c>
      <c r="BL242" s="18" t="s">
        <v>157</v>
      </c>
      <c r="BM242" s="224" t="s">
        <v>335</v>
      </c>
    </row>
    <row r="243" s="2" customFormat="1">
      <c r="A243" s="39"/>
      <c r="B243" s="40"/>
      <c r="C243" s="41"/>
      <c r="D243" s="226" t="s">
        <v>159</v>
      </c>
      <c r="E243" s="41"/>
      <c r="F243" s="227" t="s">
        <v>336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159</v>
      </c>
      <c r="AU243" s="18" t="s">
        <v>84</v>
      </c>
    </row>
    <row r="244" s="2" customFormat="1" ht="33" customHeight="1">
      <c r="A244" s="39"/>
      <c r="B244" s="40"/>
      <c r="C244" s="213" t="s">
        <v>337</v>
      </c>
      <c r="D244" s="213" t="s">
        <v>152</v>
      </c>
      <c r="E244" s="214" t="s">
        <v>338</v>
      </c>
      <c r="F244" s="215" t="s">
        <v>339</v>
      </c>
      <c r="G244" s="216" t="s">
        <v>210</v>
      </c>
      <c r="H244" s="217">
        <v>53.597000000000001</v>
      </c>
      <c r="I244" s="218"/>
      <c r="J244" s="219">
        <f>ROUND(I244*H244,2)</f>
        <v>0</v>
      </c>
      <c r="K244" s="215" t="s">
        <v>156</v>
      </c>
      <c r="L244" s="45"/>
      <c r="M244" s="220" t="s">
        <v>19</v>
      </c>
      <c r="N244" s="221" t="s">
        <v>47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157</v>
      </c>
      <c r="AT244" s="224" t="s">
        <v>152</v>
      </c>
      <c r="AU244" s="224" t="s">
        <v>84</v>
      </c>
      <c r="AY244" s="18" t="s">
        <v>149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82</v>
      </c>
      <c r="BK244" s="225">
        <f>ROUND(I244*H244,2)</f>
        <v>0</v>
      </c>
      <c r="BL244" s="18" t="s">
        <v>157</v>
      </c>
      <c r="BM244" s="224" t="s">
        <v>340</v>
      </c>
    </row>
    <row r="245" s="2" customFormat="1">
      <c r="A245" s="39"/>
      <c r="B245" s="40"/>
      <c r="C245" s="41"/>
      <c r="D245" s="226" t="s">
        <v>159</v>
      </c>
      <c r="E245" s="41"/>
      <c r="F245" s="227" t="s">
        <v>341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159</v>
      </c>
      <c r="AU245" s="18" t="s">
        <v>84</v>
      </c>
    </row>
    <row r="246" s="2" customFormat="1" ht="44.25" customHeight="1">
      <c r="A246" s="39"/>
      <c r="B246" s="40"/>
      <c r="C246" s="213" t="s">
        <v>342</v>
      </c>
      <c r="D246" s="213" t="s">
        <v>152</v>
      </c>
      <c r="E246" s="214" t="s">
        <v>343</v>
      </c>
      <c r="F246" s="215" t="s">
        <v>344</v>
      </c>
      <c r="G246" s="216" t="s">
        <v>210</v>
      </c>
      <c r="H246" s="217">
        <v>482.37299999999999</v>
      </c>
      <c r="I246" s="218"/>
      <c r="J246" s="219">
        <f>ROUND(I246*H246,2)</f>
        <v>0</v>
      </c>
      <c r="K246" s="215" t="s">
        <v>156</v>
      </c>
      <c r="L246" s="45"/>
      <c r="M246" s="220" t="s">
        <v>19</v>
      </c>
      <c r="N246" s="221" t="s">
        <v>47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157</v>
      </c>
      <c r="AT246" s="224" t="s">
        <v>152</v>
      </c>
      <c r="AU246" s="224" t="s">
        <v>84</v>
      </c>
      <c r="AY246" s="18" t="s">
        <v>149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82</v>
      </c>
      <c r="BK246" s="225">
        <f>ROUND(I246*H246,2)</f>
        <v>0</v>
      </c>
      <c r="BL246" s="18" t="s">
        <v>157</v>
      </c>
      <c r="BM246" s="224" t="s">
        <v>345</v>
      </c>
    </row>
    <row r="247" s="2" customFormat="1">
      <c r="A247" s="39"/>
      <c r="B247" s="40"/>
      <c r="C247" s="41"/>
      <c r="D247" s="226" t="s">
        <v>159</v>
      </c>
      <c r="E247" s="41"/>
      <c r="F247" s="227" t="s">
        <v>346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159</v>
      </c>
      <c r="AU247" s="18" t="s">
        <v>84</v>
      </c>
    </row>
    <row r="248" s="14" customFormat="1">
      <c r="A248" s="14"/>
      <c r="B248" s="242"/>
      <c r="C248" s="243"/>
      <c r="D248" s="233" t="s">
        <v>161</v>
      </c>
      <c r="E248" s="243"/>
      <c r="F248" s="245" t="s">
        <v>347</v>
      </c>
      <c r="G248" s="243"/>
      <c r="H248" s="246">
        <v>482.37299999999999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161</v>
      </c>
      <c r="AU248" s="252" t="s">
        <v>84</v>
      </c>
      <c r="AV248" s="14" t="s">
        <v>84</v>
      </c>
      <c r="AW248" s="14" t="s">
        <v>4</v>
      </c>
      <c r="AX248" s="14" t="s">
        <v>82</v>
      </c>
      <c r="AY248" s="252" t="s">
        <v>149</v>
      </c>
    </row>
    <row r="249" s="2" customFormat="1" ht="44.25" customHeight="1">
      <c r="A249" s="39"/>
      <c r="B249" s="40"/>
      <c r="C249" s="213" t="s">
        <v>348</v>
      </c>
      <c r="D249" s="213" t="s">
        <v>152</v>
      </c>
      <c r="E249" s="214" t="s">
        <v>349</v>
      </c>
      <c r="F249" s="215" t="s">
        <v>350</v>
      </c>
      <c r="G249" s="216" t="s">
        <v>210</v>
      </c>
      <c r="H249" s="217">
        <v>53.597000000000001</v>
      </c>
      <c r="I249" s="218"/>
      <c r="J249" s="219">
        <f>ROUND(I249*H249,2)</f>
        <v>0</v>
      </c>
      <c r="K249" s="215" t="s">
        <v>156</v>
      </c>
      <c r="L249" s="45"/>
      <c r="M249" s="220" t="s">
        <v>19</v>
      </c>
      <c r="N249" s="221" t="s">
        <v>47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157</v>
      </c>
      <c r="AT249" s="224" t="s">
        <v>152</v>
      </c>
      <c r="AU249" s="224" t="s">
        <v>84</v>
      </c>
      <c r="AY249" s="18" t="s">
        <v>149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82</v>
      </c>
      <c r="BK249" s="225">
        <f>ROUND(I249*H249,2)</f>
        <v>0</v>
      </c>
      <c r="BL249" s="18" t="s">
        <v>157</v>
      </c>
      <c r="BM249" s="224" t="s">
        <v>351</v>
      </c>
    </row>
    <row r="250" s="2" customFormat="1">
      <c r="A250" s="39"/>
      <c r="B250" s="40"/>
      <c r="C250" s="41"/>
      <c r="D250" s="226" t="s">
        <v>159</v>
      </c>
      <c r="E250" s="41"/>
      <c r="F250" s="227" t="s">
        <v>352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159</v>
      </c>
      <c r="AU250" s="18" t="s">
        <v>84</v>
      </c>
    </row>
    <row r="251" s="12" customFormat="1" ht="22.8" customHeight="1">
      <c r="A251" s="12"/>
      <c r="B251" s="197"/>
      <c r="C251" s="198"/>
      <c r="D251" s="199" t="s">
        <v>75</v>
      </c>
      <c r="E251" s="211" t="s">
        <v>353</v>
      </c>
      <c r="F251" s="211" t="s">
        <v>354</v>
      </c>
      <c r="G251" s="198"/>
      <c r="H251" s="198"/>
      <c r="I251" s="201"/>
      <c r="J251" s="212">
        <f>BK251</f>
        <v>0</v>
      </c>
      <c r="K251" s="198"/>
      <c r="L251" s="203"/>
      <c r="M251" s="204"/>
      <c r="N251" s="205"/>
      <c r="O251" s="205"/>
      <c r="P251" s="206">
        <f>SUM(P252:P253)</f>
        <v>0</v>
      </c>
      <c r="Q251" s="205"/>
      <c r="R251" s="206">
        <f>SUM(R252:R253)</f>
        <v>0</v>
      </c>
      <c r="S251" s="205"/>
      <c r="T251" s="207">
        <f>SUM(T252:T253)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8" t="s">
        <v>82</v>
      </c>
      <c r="AT251" s="209" t="s">
        <v>75</v>
      </c>
      <c r="AU251" s="209" t="s">
        <v>82</v>
      </c>
      <c r="AY251" s="208" t="s">
        <v>149</v>
      </c>
      <c r="BK251" s="210">
        <f>SUM(BK252:BK253)</f>
        <v>0</v>
      </c>
    </row>
    <row r="252" s="2" customFormat="1" ht="55.5" customHeight="1">
      <c r="A252" s="39"/>
      <c r="B252" s="40"/>
      <c r="C252" s="213" t="s">
        <v>355</v>
      </c>
      <c r="D252" s="213" t="s">
        <v>152</v>
      </c>
      <c r="E252" s="214" t="s">
        <v>356</v>
      </c>
      <c r="F252" s="215" t="s">
        <v>357</v>
      </c>
      <c r="G252" s="216" t="s">
        <v>210</v>
      </c>
      <c r="H252" s="217">
        <v>20.024999999999999</v>
      </c>
      <c r="I252" s="218"/>
      <c r="J252" s="219">
        <f>ROUND(I252*H252,2)</f>
        <v>0</v>
      </c>
      <c r="K252" s="215" t="s">
        <v>156</v>
      </c>
      <c r="L252" s="45"/>
      <c r="M252" s="220" t="s">
        <v>19</v>
      </c>
      <c r="N252" s="221" t="s">
        <v>47</v>
      </c>
      <c r="O252" s="85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157</v>
      </c>
      <c r="AT252" s="224" t="s">
        <v>152</v>
      </c>
      <c r="AU252" s="224" t="s">
        <v>84</v>
      </c>
      <c r="AY252" s="18" t="s">
        <v>149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82</v>
      </c>
      <c r="BK252" s="225">
        <f>ROUND(I252*H252,2)</f>
        <v>0</v>
      </c>
      <c r="BL252" s="18" t="s">
        <v>157</v>
      </c>
      <c r="BM252" s="224" t="s">
        <v>358</v>
      </c>
    </row>
    <row r="253" s="2" customFormat="1">
      <c r="A253" s="39"/>
      <c r="B253" s="40"/>
      <c r="C253" s="41"/>
      <c r="D253" s="226" t="s">
        <v>159</v>
      </c>
      <c r="E253" s="41"/>
      <c r="F253" s="227" t="s">
        <v>359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159</v>
      </c>
      <c r="AU253" s="18" t="s">
        <v>84</v>
      </c>
    </row>
    <row r="254" s="12" customFormat="1" ht="25.92" customHeight="1">
      <c r="A254" s="12"/>
      <c r="B254" s="197"/>
      <c r="C254" s="198"/>
      <c r="D254" s="199" t="s">
        <v>75</v>
      </c>
      <c r="E254" s="200" t="s">
        <v>360</v>
      </c>
      <c r="F254" s="200" t="s">
        <v>361</v>
      </c>
      <c r="G254" s="198"/>
      <c r="H254" s="198"/>
      <c r="I254" s="201"/>
      <c r="J254" s="202">
        <f>BK254</f>
        <v>0</v>
      </c>
      <c r="K254" s="198"/>
      <c r="L254" s="203"/>
      <c r="M254" s="204"/>
      <c r="N254" s="205"/>
      <c r="O254" s="205"/>
      <c r="P254" s="206">
        <f>P255+P268+P278+P323+P370+P382+P423+P481+P523+P532</f>
        <v>0</v>
      </c>
      <c r="Q254" s="205"/>
      <c r="R254" s="206">
        <f>R255+R268+R278+R323+R370+R382+R423+R481+R523+R532</f>
        <v>3.8374425500000005</v>
      </c>
      <c r="S254" s="205"/>
      <c r="T254" s="207">
        <f>T255+T268+T278+T323+T370+T382+T423+T481+T523+T532</f>
        <v>8.2135610000000003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8" t="s">
        <v>84</v>
      </c>
      <c r="AT254" s="209" t="s">
        <v>75</v>
      </c>
      <c r="AU254" s="209" t="s">
        <v>76</v>
      </c>
      <c r="AY254" s="208" t="s">
        <v>149</v>
      </c>
      <c r="BK254" s="210">
        <f>BK255+BK268+BK278+BK323+BK370+BK382+BK423+BK481+BK523+BK532</f>
        <v>0</v>
      </c>
    </row>
    <row r="255" s="12" customFormat="1" ht="22.8" customHeight="1">
      <c r="A255" s="12"/>
      <c r="B255" s="197"/>
      <c r="C255" s="198"/>
      <c r="D255" s="199" t="s">
        <v>75</v>
      </c>
      <c r="E255" s="211" t="s">
        <v>362</v>
      </c>
      <c r="F255" s="211" t="s">
        <v>363</v>
      </c>
      <c r="G255" s="198"/>
      <c r="H255" s="198"/>
      <c r="I255" s="201"/>
      <c r="J255" s="212">
        <f>BK255</f>
        <v>0</v>
      </c>
      <c r="K255" s="198"/>
      <c r="L255" s="203"/>
      <c r="M255" s="204"/>
      <c r="N255" s="205"/>
      <c r="O255" s="205"/>
      <c r="P255" s="206">
        <f>SUM(P256:P267)</f>
        <v>0</v>
      </c>
      <c r="Q255" s="205"/>
      <c r="R255" s="206">
        <f>SUM(R256:R267)</f>
        <v>0.085059999999999997</v>
      </c>
      <c r="S255" s="205"/>
      <c r="T255" s="207">
        <f>SUM(T256:T267)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8" t="s">
        <v>84</v>
      </c>
      <c r="AT255" s="209" t="s">
        <v>75</v>
      </c>
      <c r="AU255" s="209" t="s">
        <v>82</v>
      </c>
      <c r="AY255" s="208" t="s">
        <v>149</v>
      </c>
      <c r="BK255" s="210">
        <f>SUM(BK256:BK267)</f>
        <v>0</v>
      </c>
    </row>
    <row r="256" s="2" customFormat="1" ht="37.8" customHeight="1">
      <c r="A256" s="39"/>
      <c r="B256" s="40"/>
      <c r="C256" s="213" t="s">
        <v>364</v>
      </c>
      <c r="D256" s="213" t="s">
        <v>152</v>
      </c>
      <c r="E256" s="214" t="s">
        <v>365</v>
      </c>
      <c r="F256" s="215" t="s">
        <v>366</v>
      </c>
      <c r="G256" s="216" t="s">
        <v>169</v>
      </c>
      <c r="H256" s="217">
        <v>28.34</v>
      </c>
      <c r="I256" s="218"/>
      <c r="J256" s="219">
        <f>ROUND(I256*H256,2)</f>
        <v>0</v>
      </c>
      <c r="K256" s="215" t="s">
        <v>156</v>
      </c>
      <c r="L256" s="45"/>
      <c r="M256" s="220" t="s">
        <v>19</v>
      </c>
      <c r="N256" s="221" t="s">
        <v>47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247</v>
      </c>
      <c r="AT256" s="224" t="s">
        <v>152</v>
      </c>
      <c r="AU256" s="224" t="s">
        <v>84</v>
      </c>
      <c r="AY256" s="18" t="s">
        <v>149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82</v>
      </c>
      <c r="BK256" s="225">
        <f>ROUND(I256*H256,2)</f>
        <v>0</v>
      </c>
      <c r="BL256" s="18" t="s">
        <v>247</v>
      </c>
      <c r="BM256" s="224" t="s">
        <v>367</v>
      </c>
    </row>
    <row r="257" s="2" customFormat="1">
      <c r="A257" s="39"/>
      <c r="B257" s="40"/>
      <c r="C257" s="41"/>
      <c r="D257" s="226" t="s">
        <v>159</v>
      </c>
      <c r="E257" s="41"/>
      <c r="F257" s="227" t="s">
        <v>368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159</v>
      </c>
      <c r="AU257" s="18" t="s">
        <v>84</v>
      </c>
    </row>
    <row r="258" s="13" customFormat="1">
      <c r="A258" s="13"/>
      <c r="B258" s="231"/>
      <c r="C258" s="232"/>
      <c r="D258" s="233" t="s">
        <v>161</v>
      </c>
      <c r="E258" s="234" t="s">
        <v>19</v>
      </c>
      <c r="F258" s="235" t="s">
        <v>162</v>
      </c>
      <c r="G258" s="232"/>
      <c r="H258" s="234" t="s">
        <v>19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161</v>
      </c>
      <c r="AU258" s="241" t="s">
        <v>84</v>
      </c>
      <c r="AV258" s="13" t="s">
        <v>82</v>
      </c>
      <c r="AW258" s="13" t="s">
        <v>37</v>
      </c>
      <c r="AX258" s="13" t="s">
        <v>76</v>
      </c>
      <c r="AY258" s="241" t="s">
        <v>149</v>
      </c>
    </row>
    <row r="259" s="14" customFormat="1">
      <c r="A259" s="14"/>
      <c r="B259" s="242"/>
      <c r="C259" s="243"/>
      <c r="D259" s="233" t="s">
        <v>161</v>
      </c>
      <c r="E259" s="244" t="s">
        <v>19</v>
      </c>
      <c r="F259" s="245" t="s">
        <v>369</v>
      </c>
      <c r="G259" s="243"/>
      <c r="H259" s="246">
        <v>28.34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161</v>
      </c>
      <c r="AU259" s="252" t="s">
        <v>84</v>
      </c>
      <c r="AV259" s="14" t="s">
        <v>84</v>
      </c>
      <c r="AW259" s="14" t="s">
        <v>37</v>
      </c>
      <c r="AX259" s="14" t="s">
        <v>82</v>
      </c>
      <c r="AY259" s="252" t="s">
        <v>149</v>
      </c>
    </row>
    <row r="260" s="2" customFormat="1" ht="16.5" customHeight="1">
      <c r="A260" s="39"/>
      <c r="B260" s="40"/>
      <c r="C260" s="264" t="s">
        <v>370</v>
      </c>
      <c r="D260" s="264" t="s">
        <v>242</v>
      </c>
      <c r="E260" s="265" t="s">
        <v>371</v>
      </c>
      <c r="F260" s="266" t="s">
        <v>372</v>
      </c>
      <c r="G260" s="267" t="s">
        <v>373</v>
      </c>
      <c r="H260" s="268">
        <v>85.019999999999996</v>
      </c>
      <c r="I260" s="269"/>
      <c r="J260" s="270">
        <f>ROUND(I260*H260,2)</f>
        <v>0</v>
      </c>
      <c r="K260" s="266" t="s">
        <v>156</v>
      </c>
      <c r="L260" s="271"/>
      <c r="M260" s="272" t="s">
        <v>19</v>
      </c>
      <c r="N260" s="273" t="s">
        <v>47</v>
      </c>
      <c r="O260" s="85"/>
      <c r="P260" s="222">
        <f>O260*H260</f>
        <v>0</v>
      </c>
      <c r="Q260" s="222">
        <v>0.001</v>
      </c>
      <c r="R260" s="222">
        <f>Q260*H260</f>
        <v>0.085019999999999998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201</v>
      </c>
      <c r="AT260" s="224" t="s">
        <v>242</v>
      </c>
      <c r="AU260" s="224" t="s">
        <v>84</v>
      </c>
      <c r="AY260" s="18" t="s">
        <v>149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82</v>
      </c>
      <c r="BK260" s="225">
        <f>ROUND(I260*H260,2)</f>
        <v>0</v>
      </c>
      <c r="BL260" s="18" t="s">
        <v>157</v>
      </c>
      <c r="BM260" s="224" t="s">
        <v>374</v>
      </c>
    </row>
    <row r="261" s="2" customFormat="1">
      <c r="A261" s="39"/>
      <c r="B261" s="40"/>
      <c r="C261" s="41"/>
      <c r="D261" s="226" t="s">
        <v>159</v>
      </c>
      <c r="E261" s="41"/>
      <c r="F261" s="227" t="s">
        <v>375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159</v>
      </c>
      <c r="AU261" s="18" t="s">
        <v>84</v>
      </c>
    </row>
    <row r="262" s="13" customFormat="1">
      <c r="A262" s="13"/>
      <c r="B262" s="231"/>
      <c r="C262" s="232"/>
      <c r="D262" s="233" t="s">
        <v>161</v>
      </c>
      <c r="E262" s="234" t="s">
        <v>19</v>
      </c>
      <c r="F262" s="235" t="s">
        <v>162</v>
      </c>
      <c r="G262" s="232"/>
      <c r="H262" s="234" t="s">
        <v>19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161</v>
      </c>
      <c r="AU262" s="241" t="s">
        <v>84</v>
      </c>
      <c r="AV262" s="13" t="s">
        <v>82</v>
      </c>
      <c r="AW262" s="13" t="s">
        <v>37</v>
      </c>
      <c r="AX262" s="13" t="s">
        <v>76</v>
      </c>
      <c r="AY262" s="241" t="s">
        <v>149</v>
      </c>
    </row>
    <row r="263" s="14" customFormat="1">
      <c r="A263" s="14"/>
      <c r="B263" s="242"/>
      <c r="C263" s="243"/>
      <c r="D263" s="233" t="s">
        <v>161</v>
      </c>
      <c r="E263" s="244" t="s">
        <v>19</v>
      </c>
      <c r="F263" s="245" t="s">
        <v>369</v>
      </c>
      <c r="G263" s="243"/>
      <c r="H263" s="246">
        <v>28.34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161</v>
      </c>
      <c r="AU263" s="252" t="s">
        <v>84</v>
      </c>
      <c r="AV263" s="14" t="s">
        <v>84</v>
      </c>
      <c r="AW263" s="14" t="s">
        <v>37</v>
      </c>
      <c r="AX263" s="14" t="s">
        <v>82</v>
      </c>
      <c r="AY263" s="252" t="s">
        <v>149</v>
      </c>
    </row>
    <row r="264" s="14" customFormat="1">
      <c r="A264" s="14"/>
      <c r="B264" s="242"/>
      <c r="C264" s="243"/>
      <c r="D264" s="233" t="s">
        <v>161</v>
      </c>
      <c r="E264" s="243"/>
      <c r="F264" s="245" t="s">
        <v>376</v>
      </c>
      <c r="G264" s="243"/>
      <c r="H264" s="246">
        <v>85.019999999999996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161</v>
      </c>
      <c r="AU264" s="252" t="s">
        <v>84</v>
      </c>
      <c r="AV264" s="14" t="s">
        <v>84</v>
      </c>
      <c r="AW264" s="14" t="s">
        <v>4</v>
      </c>
      <c r="AX264" s="14" t="s">
        <v>82</v>
      </c>
      <c r="AY264" s="252" t="s">
        <v>149</v>
      </c>
    </row>
    <row r="265" s="2" customFormat="1" ht="21.75" customHeight="1">
      <c r="A265" s="39"/>
      <c r="B265" s="40"/>
      <c r="C265" s="264" t="s">
        <v>377</v>
      </c>
      <c r="D265" s="264" t="s">
        <v>242</v>
      </c>
      <c r="E265" s="265" t="s">
        <v>378</v>
      </c>
      <c r="F265" s="266" t="s">
        <v>379</v>
      </c>
      <c r="G265" s="267" t="s">
        <v>155</v>
      </c>
      <c r="H265" s="268">
        <v>1</v>
      </c>
      <c r="I265" s="269"/>
      <c r="J265" s="270">
        <f>ROUND(I265*H265,2)</f>
        <v>0</v>
      </c>
      <c r="K265" s="266" t="s">
        <v>19</v>
      </c>
      <c r="L265" s="271"/>
      <c r="M265" s="272" t="s">
        <v>19</v>
      </c>
      <c r="N265" s="273" t="s">
        <v>47</v>
      </c>
      <c r="O265" s="85"/>
      <c r="P265" s="222">
        <f>O265*H265</f>
        <v>0</v>
      </c>
      <c r="Q265" s="222">
        <v>4.0000000000000003E-05</v>
      </c>
      <c r="R265" s="222">
        <f>Q265*H265</f>
        <v>4.0000000000000003E-05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342</v>
      </c>
      <c r="AT265" s="224" t="s">
        <v>242</v>
      </c>
      <c r="AU265" s="224" t="s">
        <v>84</v>
      </c>
      <c r="AY265" s="18" t="s">
        <v>149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82</v>
      </c>
      <c r="BK265" s="225">
        <f>ROUND(I265*H265,2)</f>
        <v>0</v>
      </c>
      <c r="BL265" s="18" t="s">
        <v>247</v>
      </c>
      <c r="BM265" s="224" t="s">
        <v>380</v>
      </c>
    </row>
    <row r="266" s="13" customFormat="1">
      <c r="A266" s="13"/>
      <c r="B266" s="231"/>
      <c r="C266" s="232"/>
      <c r="D266" s="233" t="s">
        <v>161</v>
      </c>
      <c r="E266" s="234" t="s">
        <v>19</v>
      </c>
      <c r="F266" s="235" t="s">
        <v>162</v>
      </c>
      <c r="G266" s="232"/>
      <c r="H266" s="234" t="s">
        <v>19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161</v>
      </c>
      <c r="AU266" s="241" t="s">
        <v>84</v>
      </c>
      <c r="AV266" s="13" t="s">
        <v>82</v>
      </c>
      <c r="AW266" s="13" t="s">
        <v>37</v>
      </c>
      <c r="AX266" s="13" t="s">
        <v>76</v>
      </c>
      <c r="AY266" s="241" t="s">
        <v>149</v>
      </c>
    </row>
    <row r="267" s="14" customFormat="1">
      <c r="A267" s="14"/>
      <c r="B267" s="242"/>
      <c r="C267" s="243"/>
      <c r="D267" s="233" t="s">
        <v>161</v>
      </c>
      <c r="E267" s="244" t="s">
        <v>19</v>
      </c>
      <c r="F267" s="245" t="s">
        <v>82</v>
      </c>
      <c r="G267" s="243"/>
      <c r="H267" s="246">
        <v>1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161</v>
      </c>
      <c r="AU267" s="252" t="s">
        <v>84</v>
      </c>
      <c r="AV267" s="14" t="s">
        <v>84</v>
      </c>
      <c r="AW267" s="14" t="s">
        <v>37</v>
      </c>
      <c r="AX267" s="14" t="s">
        <v>82</v>
      </c>
      <c r="AY267" s="252" t="s">
        <v>149</v>
      </c>
    </row>
    <row r="268" s="12" customFormat="1" ht="22.8" customHeight="1">
      <c r="A268" s="12"/>
      <c r="B268" s="197"/>
      <c r="C268" s="198"/>
      <c r="D268" s="199" t="s">
        <v>75</v>
      </c>
      <c r="E268" s="211" t="s">
        <v>381</v>
      </c>
      <c r="F268" s="211" t="s">
        <v>382</v>
      </c>
      <c r="G268" s="198"/>
      <c r="H268" s="198"/>
      <c r="I268" s="201"/>
      <c r="J268" s="212">
        <f>BK268</f>
        <v>0</v>
      </c>
      <c r="K268" s="198"/>
      <c r="L268" s="203"/>
      <c r="M268" s="204"/>
      <c r="N268" s="205"/>
      <c r="O268" s="205"/>
      <c r="P268" s="206">
        <f>SUM(P269:P277)</f>
        <v>0</v>
      </c>
      <c r="Q268" s="205"/>
      <c r="R268" s="206">
        <f>SUM(R269:R277)</f>
        <v>0.00093000000000000005</v>
      </c>
      <c r="S268" s="205"/>
      <c r="T268" s="207">
        <f>SUM(T269:T277)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8" t="s">
        <v>84</v>
      </c>
      <c r="AT268" s="209" t="s">
        <v>75</v>
      </c>
      <c r="AU268" s="209" t="s">
        <v>82</v>
      </c>
      <c r="AY268" s="208" t="s">
        <v>149</v>
      </c>
      <c r="BK268" s="210">
        <f>SUM(BK269:BK277)</f>
        <v>0</v>
      </c>
    </row>
    <row r="269" s="2" customFormat="1" ht="24.15" customHeight="1">
      <c r="A269" s="39"/>
      <c r="B269" s="40"/>
      <c r="C269" s="213" t="s">
        <v>383</v>
      </c>
      <c r="D269" s="213" t="s">
        <v>152</v>
      </c>
      <c r="E269" s="214" t="s">
        <v>384</v>
      </c>
      <c r="F269" s="215" t="s">
        <v>385</v>
      </c>
      <c r="G269" s="216" t="s">
        <v>155</v>
      </c>
      <c r="H269" s="217">
        <v>1</v>
      </c>
      <c r="I269" s="218"/>
      <c r="J269" s="219">
        <f>ROUND(I269*H269,2)</f>
        <v>0</v>
      </c>
      <c r="K269" s="215" t="s">
        <v>19</v>
      </c>
      <c r="L269" s="45"/>
      <c r="M269" s="220" t="s">
        <v>19</v>
      </c>
      <c r="N269" s="221" t="s">
        <v>47</v>
      </c>
      <c r="O269" s="85"/>
      <c r="P269" s="222">
        <f>O269*H269</f>
        <v>0</v>
      </c>
      <c r="Q269" s="222">
        <v>0.00031</v>
      </c>
      <c r="R269" s="222">
        <f>Q269*H269</f>
        <v>0.00031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247</v>
      </c>
      <c r="AT269" s="224" t="s">
        <v>152</v>
      </c>
      <c r="AU269" s="224" t="s">
        <v>84</v>
      </c>
      <c r="AY269" s="18" t="s">
        <v>149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82</v>
      </c>
      <c r="BK269" s="225">
        <f>ROUND(I269*H269,2)</f>
        <v>0</v>
      </c>
      <c r="BL269" s="18" t="s">
        <v>247</v>
      </c>
      <c r="BM269" s="224" t="s">
        <v>386</v>
      </c>
    </row>
    <row r="270" s="13" customFormat="1">
      <c r="A270" s="13"/>
      <c r="B270" s="231"/>
      <c r="C270" s="232"/>
      <c r="D270" s="233" t="s">
        <v>161</v>
      </c>
      <c r="E270" s="234" t="s">
        <v>19</v>
      </c>
      <c r="F270" s="235" t="s">
        <v>162</v>
      </c>
      <c r="G270" s="232"/>
      <c r="H270" s="234" t="s">
        <v>19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161</v>
      </c>
      <c r="AU270" s="241" t="s">
        <v>84</v>
      </c>
      <c r="AV270" s="13" t="s">
        <v>82</v>
      </c>
      <c r="AW270" s="13" t="s">
        <v>37</v>
      </c>
      <c r="AX270" s="13" t="s">
        <v>76</v>
      </c>
      <c r="AY270" s="241" t="s">
        <v>149</v>
      </c>
    </row>
    <row r="271" s="14" customFormat="1">
      <c r="A271" s="14"/>
      <c r="B271" s="242"/>
      <c r="C271" s="243"/>
      <c r="D271" s="233" t="s">
        <v>161</v>
      </c>
      <c r="E271" s="244" t="s">
        <v>19</v>
      </c>
      <c r="F271" s="245" t="s">
        <v>82</v>
      </c>
      <c r="G271" s="243"/>
      <c r="H271" s="246">
        <v>1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161</v>
      </c>
      <c r="AU271" s="252" t="s">
        <v>84</v>
      </c>
      <c r="AV271" s="14" t="s">
        <v>84</v>
      </c>
      <c r="AW271" s="14" t="s">
        <v>37</v>
      </c>
      <c r="AX271" s="14" t="s">
        <v>82</v>
      </c>
      <c r="AY271" s="252" t="s">
        <v>149</v>
      </c>
    </row>
    <row r="272" s="2" customFormat="1" ht="24.15" customHeight="1">
      <c r="A272" s="39"/>
      <c r="B272" s="40"/>
      <c r="C272" s="213" t="s">
        <v>387</v>
      </c>
      <c r="D272" s="213" t="s">
        <v>152</v>
      </c>
      <c r="E272" s="214" t="s">
        <v>388</v>
      </c>
      <c r="F272" s="215" t="s">
        <v>389</v>
      </c>
      <c r="G272" s="216" t="s">
        <v>155</v>
      </c>
      <c r="H272" s="217">
        <v>1</v>
      </c>
      <c r="I272" s="218"/>
      <c r="J272" s="219">
        <f>ROUND(I272*H272,2)</f>
        <v>0</v>
      </c>
      <c r="K272" s="215" t="s">
        <v>19</v>
      </c>
      <c r="L272" s="45"/>
      <c r="M272" s="220" t="s">
        <v>19</v>
      </c>
      <c r="N272" s="221" t="s">
        <v>47</v>
      </c>
      <c r="O272" s="85"/>
      <c r="P272" s="222">
        <f>O272*H272</f>
        <v>0</v>
      </c>
      <c r="Q272" s="222">
        <v>0.00031</v>
      </c>
      <c r="R272" s="222">
        <f>Q272*H272</f>
        <v>0.00031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247</v>
      </c>
      <c r="AT272" s="224" t="s">
        <v>152</v>
      </c>
      <c r="AU272" s="224" t="s">
        <v>84</v>
      </c>
      <c r="AY272" s="18" t="s">
        <v>149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82</v>
      </c>
      <c r="BK272" s="225">
        <f>ROUND(I272*H272,2)</f>
        <v>0</v>
      </c>
      <c r="BL272" s="18" t="s">
        <v>247</v>
      </c>
      <c r="BM272" s="224" t="s">
        <v>390</v>
      </c>
    </row>
    <row r="273" s="13" customFormat="1">
      <c r="A273" s="13"/>
      <c r="B273" s="231"/>
      <c r="C273" s="232"/>
      <c r="D273" s="233" t="s">
        <v>161</v>
      </c>
      <c r="E273" s="234" t="s">
        <v>19</v>
      </c>
      <c r="F273" s="235" t="s">
        <v>162</v>
      </c>
      <c r="G273" s="232"/>
      <c r="H273" s="234" t="s">
        <v>19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161</v>
      </c>
      <c r="AU273" s="241" t="s">
        <v>84</v>
      </c>
      <c r="AV273" s="13" t="s">
        <v>82</v>
      </c>
      <c r="AW273" s="13" t="s">
        <v>37</v>
      </c>
      <c r="AX273" s="13" t="s">
        <v>76</v>
      </c>
      <c r="AY273" s="241" t="s">
        <v>149</v>
      </c>
    </row>
    <row r="274" s="14" customFormat="1">
      <c r="A274" s="14"/>
      <c r="B274" s="242"/>
      <c r="C274" s="243"/>
      <c r="D274" s="233" t="s">
        <v>161</v>
      </c>
      <c r="E274" s="244" t="s">
        <v>19</v>
      </c>
      <c r="F274" s="245" t="s">
        <v>82</v>
      </c>
      <c r="G274" s="243"/>
      <c r="H274" s="246">
        <v>1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161</v>
      </c>
      <c r="AU274" s="252" t="s">
        <v>84</v>
      </c>
      <c r="AV274" s="14" t="s">
        <v>84</v>
      </c>
      <c r="AW274" s="14" t="s">
        <v>37</v>
      </c>
      <c r="AX274" s="14" t="s">
        <v>82</v>
      </c>
      <c r="AY274" s="252" t="s">
        <v>149</v>
      </c>
    </row>
    <row r="275" s="2" customFormat="1" ht="21.75" customHeight="1">
      <c r="A275" s="39"/>
      <c r="B275" s="40"/>
      <c r="C275" s="213" t="s">
        <v>391</v>
      </c>
      <c r="D275" s="213" t="s">
        <v>152</v>
      </c>
      <c r="E275" s="214" t="s">
        <v>392</v>
      </c>
      <c r="F275" s="215" t="s">
        <v>393</v>
      </c>
      <c r="G275" s="216" t="s">
        <v>155</v>
      </c>
      <c r="H275" s="217">
        <v>1</v>
      </c>
      <c r="I275" s="218"/>
      <c r="J275" s="219">
        <f>ROUND(I275*H275,2)</f>
        <v>0</v>
      </c>
      <c r="K275" s="215" t="s">
        <v>19</v>
      </c>
      <c r="L275" s="45"/>
      <c r="M275" s="220" t="s">
        <v>19</v>
      </c>
      <c r="N275" s="221" t="s">
        <v>47</v>
      </c>
      <c r="O275" s="85"/>
      <c r="P275" s="222">
        <f>O275*H275</f>
        <v>0</v>
      </c>
      <c r="Q275" s="222">
        <v>0.00031</v>
      </c>
      <c r="R275" s="222">
        <f>Q275*H275</f>
        <v>0.00031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247</v>
      </c>
      <c r="AT275" s="224" t="s">
        <v>152</v>
      </c>
      <c r="AU275" s="224" t="s">
        <v>84</v>
      </c>
      <c r="AY275" s="18" t="s">
        <v>149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82</v>
      </c>
      <c r="BK275" s="225">
        <f>ROUND(I275*H275,2)</f>
        <v>0</v>
      </c>
      <c r="BL275" s="18" t="s">
        <v>247</v>
      </c>
      <c r="BM275" s="224" t="s">
        <v>394</v>
      </c>
    </row>
    <row r="276" s="13" customFormat="1">
      <c r="A276" s="13"/>
      <c r="B276" s="231"/>
      <c r="C276" s="232"/>
      <c r="D276" s="233" t="s">
        <v>161</v>
      </c>
      <c r="E276" s="234" t="s">
        <v>19</v>
      </c>
      <c r="F276" s="235" t="s">
        <v>162</v>
      </c>
      <c r="G276" s="232"/>
      <c r="H276" s="234" t="s">
        <v>19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161</v>
      </c>
      <c r="AU276" s="241" t="s">
        <v>84</v>
      </c>
      <c r="AV276" s="13" t="s">
        <v>82</v>
      </c>
      <c r="AW276" s="13" t="s">
        <v>37</v>
      </c>
      <c r="AX276" s="13" t="s">
        <v>76</v>
      </c>
      <c r="AY276" s="241" t="s">
        <v>149</v>
      </c>
    </row>
    <row r="277" s="14" customFormat="1">
      <c r="A277" s="14"/>
      <c r="B277" s="242"/>
      <c r="C277" s="243"/>
      <c r="D277" s="233" t="s">
        <v>161</v>
      </c>
      <c r="E277" s="244" t="s">
        <v>19</v>
      </c>
      <c r="F277" s="245" t="s">
        <v>82</v>
      </c>
      <c r="G277" s="243"/>
      <c r="H277" s="246">
        <v>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161</v>
      </c>
      <c r="AU277" s="252" t="s">
        <v>84</v>
      </c>
      <c r="AV277" s="14" t="s">
        <v>84</v>
      </c>
      <c r="AW277" s="14" t="s">
        <v>37</v>
      </c>
      <c r="AX277" s="14" t="s">
        <v>82</v>
      </c>
      <c r="AY277" s="252" t="s">
        <v>149</v>
      </c>
    </row>
    <row r="278" s="12" customFormat="1" ht="22.8" customHeight="1">
      <c r="A278" s="12"/>
      <c r="B278" s="197"/>
      <c r="C278" s="198"/>
      <c r="D278" s="199" t="s">
        <v>75</v>
      </c>
      <c r="E278" s="211" t="s">
        <v>395</v>
      </c>
      <c r="F278" s="211" t="s">
        <v>396</v>
      </c>
      <c r="G278" s="198"/>
      <c r="H278" s="198"/>
      <c r="I278" s="201"/>
      <c r="J278" s="212">
        <f>BK278</f>
        <v>0</v>
      </c>
      <c r="K278" s="198"/>
      <c r="L278" s="203"/>
      <c r="M278" s="204"/>
      <c r="N278" s="205"/>
      <c r="O278" s="205"/>
      <c r="P278" s="206">
        <f>SUM(P279:P322)</f>
        <v>0</v>
      </c>
      <c r="Q278" s="205"/>
      <c r="R278" s="206">
        <f>SUM(R279:R322)</f>
        <v>0.75825360000000019</v>
      </c>
      <c r="S278" s="205"/>
      <c r="T278" s="207">
        <f>SUM(T279:T322)</f>
        <v>1.4355889999999998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8" t="s">
        <v>84</v>
      </c>
      <c r="AT278" s="209" t="s">
        <v>75</v>
      </c>
      <c r="AU278" s="209" t="s">
        <v>82</v>
      </c>
      <c r="AY278" s="208" t="s">
        <v>149</v>
      </c>
      <c r="BK278" s="210">
        <f>SUM(BK279:BK322)</f>
        <v>0</v>
      </c>
    </row>
    <row r="279" s="2" customFormat="1" ht="49.05" customHeight="1">
      <c r="A279" s="39"/>
      <c r="B279" s="40"/>
      <c r="C279" s="213" t="s">
        <v>397</v>
      </c>
      <c r="D279" s="213" t="s">
        <v>152</v>
      </c>
      <c r="E279" s="214" t="s">
        <v>398</v>
      </c>
      <c r="F279" s="215" t="s">
        <v>399</v>
      </c>
      <c r="G279" s="216" t="s">
        <v>169</v>
      </c>
      <c r="H279" s="217">
        <v>11.59</v>
      </c>
      <c r="I279" s="218"/>
      <c r="J279" s="219">
        <f>ROUND(I279*H279,2)</f>
        <v>0</v>
      </c>
      <c r="K279" s="215" t="s">
        <v>156</v>
      </c>
      <c r="L279" s="45"/>
      <c r="M279" s="220" t="s">
        <v>19</v>
      </c>
      <c r="N279" s="221" t="s">
        <v>47</v>
      </c>
      <c r="O279" s="85"/>
      <c r="P279" s="222">
        <f>O279*H279</f>
        <v>0</v>
      </c>
      <c r="Q279" s="222">
        <v>0.012590000000000001</v>
      </c>
      <c r="R279" s="222">
        <f>Q279*H279</f>
        <v>0.1459181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247</v>
      </c>
      <c r="AT279" s="224" t="s">
        <v>152</v>
      </c>
      <c r="AU279" s="224" t="s">
        <v>84</v>
      </c>
      <c r="AY279" s="18" t="s">
        <v>149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82</v>
      </c>
      <c r="BK279" s="225">
        <f>ROUND(I279*H279,2)</f>
        <v>0</v>
      </c>
      <c r="BL279" s="18" t="s">
        <v>247</v>
      </c>
      <c r="BM279" s="224" t="s">
        <v>400</v>
      </c>
    </row>
    <row r="280" s="2" customFormat="1">
      <c r="A280" s="39"/>
      <c r="B280" s="40"/>
      <c r="C280" s="41"/>
      <c r="D280" s="226" t="s">
        <v>159</v>
      </c>
      <c r="E280" s="41"/>
      <c r="F280" s="227" t="s">
        <v>401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159</v>
      </c>
      <c r="AU280" s="18" t="s">
        <v>84</v>
      </c>
    </row>
    <row r="281" s="13" customFormat="1">
      <c r="A281" s="13"/>
      <c r="B281" s="231"/>
      <c r="C281" s="232"/>
      <c r="D281" s="233" t="s">
        <v>161</v>
      </c>
      <c r="E281" s="234" t="s">
        <v>19</v>
      </c>
      <c r="F281" s="235" t="s">
        <v>162</v>
      </c>
      <c r="G281" s="232"/>
      <c r="H281" s="234" t="s">
        <v>19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161</v>
      </c>
      <c r="AU281" s="241" t="s">
        <v>84</v>
      </c>
      <c r="AV281" s="13" t="s">
        <v>82</v>
      </c>
      <c r="AW281" s="13" t="s">
        <v>37</v>
      </c>
      <c r="AX281" s="13" t="s">
        <v>76</v>
      </c>
      <c r="AY281" s="241" t="s">
        <v>149</v>
      </c>
    </row>
    <row r="282" s="14" customFormat="1">
      <c r="A282" s="14"/>
      <c r="B282" s="242"/>
      <c r="C282" s="243"/>
      <c r="D282" s="233" t="s">
        <v>161</v>
      </c>
      <c r="E282" s="244" t="s">
        <v>19</v>
      </c>
      <c r="F282" s="245" t="s">
        <v>402</v>
      </c>
      <c r="G282" s="243"/>
      <c r="H282" s="246">
        <v>11.59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161</v>
      </c>
      <c r="AU282" s="252" t="s">
        <v>84</v>
      </c>
      <c r="AV282" s="14" t="s">
        <v>84</v>
      </c>
      <c r="AW282" s="14" t="s">
        <v>37</v>
      </c>
      <c r="AX282" s="14" t="s">
        <v>82</v>
      </c>
      <c r="AY282" s="252" t="s">
        <v>149</v>
      </c>
    </row>
    <row r="283" s="2" customFormat="1" ht="37.8" customHeight="1">
      <c r="A283" s="39"/>
      <c r="B283" s="40"/>
      <c r="C283" s="213" t="s">
        <v>403</v>
      </c>
      <c r="D283" s="213" t="s">
        <v>152</v>
      </c>
      <c r="E283" s="214" t="s">
        <v>404</v>
      </c>
      <c r="F283" s="215" t="s">
        <v>405</v>
      </c>
      <c r="G283" s="216" t="s">
        <v>169</v>
      </c>
      <c r="H283" s="217">
        <v>11.59</v>
      </c>
      <c r="I283" s="218"/>
      <c r="J283" s="219">
        <f>ROUND(I283*H283,2)</f>
        <v>0</v>
      </c>
      <c r="K283" s="215" t="s">
        <v>156</v>
      </c>
      <c r="L283" s="45"/>
      <c r="M283" s="220" t="s">
        <v>19</v>
      </c>
      <c r="N283" s="221" t="s">
        <v>47</v>
      </c>
      <c r="O283" s="85"/>
      <c r="P283" s="222">
        <f>O283*H283</f>
        <v>0</v>
      </c>
      <c r="Q283" s="222">
        <v>0.00010000000000000001</v>
      </c>
      <c r="R283" s="222">
        <f>Q283*H283</f>
        <v>0.0011590000000000001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247</v>
      </c>
      <c r="AT283" s="224" t="s">
        <v>152</v>
      </c>
      <c r="AU283" s="224" t="s">
        <v>84</v>
      </c>
      <c r="AY283" s="18" t="s">
        <v>149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82</v>
      </c>
      <c r="BK283" s="225">
        <f>ROUND(I283*H283,2)</f>
        <v>0</v>
      </c>
      <c r="BL283" s="18" t="s">
        <v>247</v>
      </c>
      <c r="BM283" s="224" t="s">
        <v>406</v>
      </c>
    </row>
    <row r="284" s="2" customFormat="1">
      <c r="A284" s="39"/>
      <c r="B284" s="40"/>
      <c r="C284" s="41"/>
      <c r="D284" s="226" t="s">
        <v>159</v>
      </c>
      <c r="E284" s="41"/>
      <c r="F284" s="227" t="s">
        <v>407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159</v>
      </c>
      <c r="AU284" s="18" t="s">
        <v>84</v>
      </c>
    </row>
    <row r="285" s="13" customFormat="1">
      <c r="A285" s="13"/>
      <c r="B285" s="231"/>
      <c r="C285" s="232"/>
      <c r="D285" s="233" t="s">
        <v>161</v>
      </c>
      <c r="E285" s="234" t="s">
        <v>19</v>
      </c>
      <c r="F285" s="235" t="s">
        <v>162</v>
      </c>
      <c r="G285" s="232"/>
      <c r="H285" s="234" t="s">
        <v>19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161</v>
      </c>
      <c r="AU285" s="241" t="s">
        <v>84</v>
      </c>
      <c r="AV285" s="13" t="s">
        <v>82</v>
      </c>
      <c r="AW285" s="13" t="s">
        <v>37</v>
      </c>
      <c r="AX285" s="13" t="s">
        <v>76</v>
      </c>
      <c r="AY285" s="241" t="s">
        <v>149</v>
      </c>
    </row>
    <row r="286" s="14" customFormat="1">
      <c r="A286" s="14"/>
      <c r="B286" s="242"/>
      <c r="C286" s="243"/>
      <c r="D286" s="233" t="s">
        <v>161</v>
      </c>
      <c r="E286" s="244" t="s">
        <v>19</v>
      </c>
      <c r="F286" s="245" t="s">
        <v>402</v>
      </c>
      <c r="G286" s="243"/>
      <c r="H286" s="246">
        <v>11.59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161</v>
      </c>
      <c r="AU286" s="252" t="s">
        <v>84</v>
      </c>
      <c r="AV286" s="14" t="s">
        <v>84</v>
      </c>
      <c r="AW286" s="14" t="s">
        <v>37</v>
      </c>
      <c r="AX286" s="14" t="s">
        <v>82</v>
      </c>
      <c r="AY286" s="252" t="s">
        <v>149</v>
      </c>
    </row>
    <row r="287" s="2" customFormat="1" ht="24.15" customHeight="1">
      <c r="A287" s="39"/>
      <c r="B287" s="40"/>
      <c r="C287" s="213" t="s">
        <v>408</v>
      </c>
      <c r="D287" s="213" t="s">
        <v>152</v>
      </c>
      <c r="E287" s="214" t="s">
        <v>409</v>
      </c>
      <c r="F287" s="215" t="s">
        <v>410</v>
      </c>
      <c r="G287" s="216" t="s">
        <v>169</v>
      </c>
      <c r="H287" s="217">
        <v>11.59</v>
      </c>
      <c r="I287" s="218"/>
      <c r="J287" s="219">
        <f>ROUND(I287*H287,2)</f>
        <v>0</v>
      </c>
      <c r="K287" s="215" t="s">
        <v>156</v>
      </c>
      <c r="L287" s="45"/>
      <c r="M287" s="220" t="s">
        <v>19</v>
      </c>
      <c r="N287" s="221" t="s">
        <v>47</v>
      </c>
      <c r="O287" s="85"/>
      <c r="P287" s="222">
        <f>O287*H287</f>
        <v>0</v>
      </c>
      <c r="Q287" s="222">
        <v>0.00014999999999999999</v>
      </c>
      <c r="R287" s="222">
        <f>Q287*H287</f>
        <v>0.0017384999999999998</v>
      </c>
      <c r="S287" s="222">
        <v>0</v>
      </c>
      <c r="T287" s="223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4" t="s">
        <v>247</v>
      </c>
      <c r="AT287" s="224" t="s">
        <v>152</v>
      </c>
      <c r="AU287" s="224" t="s">
        <v>84</v>
      </c>
      <c r="AY287" s="18" t="s">
        <v>149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8" t="s">
        <v>82</v>
      </c>
      <c r="BK287" s="225">
        <f>ROUND(I287*H287,2)</f>
        <v>0</v>
      </c>
      <c r="BL287" s="18" t="s">
        <v>247</v>
      </c>
      <c r="BM287" s="224" t="s">
        <v>411</v>
      </c>
    </row>
    <row r="288" s="2" customFormat="1">
      <c r="A288" s="39"/>
      <c r="B288" s="40"/>
      <c r="C288" s="41"/>
      <c r="D288" s="226" t="s">
        <v>159</v>
      </c>
      <c r="E288" s="41"/>
      <c r="F288" s="227" t="s">
        <v>412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159</v>
      </c>
      <c r="AU288" s="18" t="s">
        <v>84</v>
      </c>
    </row>
    <row r="289" s="13" customFormat="1">
      <c r="A289" s="13"/>
      <c r="B289" s="231"/>
      <c r="C289" s="232"/>
      <c r="D289" s="233" t="s">
        <v>161</v>
      </c>
      <c r="E289" s="234" t="s">
        <v>19</v>
      </c>
      <c r="F289" s="235" t="s">
        <v>162</v>
      </c>
      <c r="G289" s="232"/>
      <c r="H289" s="234" t="s">
        <v>19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161</v>
      </c>
      <c r="AU289" s="241" t="s">
        <v>84</v>
      </c>
      <c r="AV289" s="13" t="s">
        <v>82</v>
      </c>
      <c r="AW289" s="13" t="s">
        <v>37</v>
      </c>
      <c r="AX289" s="13" t="s">
        <v>76</v>
      </c>
      <c r="AY289" s="241" t="s">
        <v>149</v>
      </c>
    </row>
    <row r="290" s="14" customFormat="1">
      <c r="A290" s="14"/>
      <c r="B290" s="242"/>
      <c r="C290" s="243"/>
      <c r="D290" s="233" t="s">
        <v>161</v>
      </c>
      <c r="E290" s="244" t="s">
        <v>19</v>
      </c>
      <c r="F290" s="245" t="s">
        <v>402</v>
      </c>
      <c r="G290" s="243"/>
      <c r="H290" s="246">
        <v>11.59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161</v>
      </c>
      <c r="AU290" s="252" t="s">
        <v>84</v>
      </c>
      <c r="AV290" s="14" t="s">
        <v>84</v>
      </c>
      <c r="AW290" s="14" t="s">
        <v>37</v>
      </c>
      <c r="AX290" s="14" t="s">
        <v>82</v>
      </c>
      <c r="AY290" s="252" t="s">
        <v>149</v>
      </c>
    </row>
    <row r="291" s="2" customFormat="1" ht="33" customHeight="1">
      <c r="A291" s="39"/>
      <c r="B291" s="40"/>
      <c r="C291" s="213" t="s">
        <v>413</v>
      </c>
      <c r="D291" s="213" t="s">
        <v>152</v>
      </c>
      <c r="E291" s="214" t="s">
        <v>414</v>
      </c>
      <c r="F291" s="215" t="s">
        <v>415</v>
      </c>
      <c r="G291" s="216" t="s">
        <v>169</v>
      </c>
      <c r="H291" s="217">
        <v>11.59</v>
      </c>
      <c r="I291" s="218"/>
      <c r="J291" s="219">
        <f>ROUND(I291*H291,2)</f>
        <v>0</v>
      </c>
      <c r="K291" s="215" t="s">
        <v>156</v>
      </c>
      <c r="L291" s="45"/>
      <c r="M291" s="220" t="s">
        <v>19</v>
      </c>
      <c r="N291" s="221" t="s">
        <v>47</v>
      </c>
      <c r="O291" s="85"/>
      <c r="P291" s="222">
        <f>O291*H291</f>
        <v>0</v>
      </c>
      <c r="Q291" s="222">
        <v>0.00069999999999999999</v>
      </c>
      <c r="R291" s="222">
        <f>Q291*H291</f>
        <v>0.0081130000000000004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247</v>
      </c>
      <c r="AT291" s="224" t="s">
        <v>152</v>
      </c>
      <c r="AU291" s="224" t="s">
        <v>84</v>
      </c>
      <c r="AY291" s="18" t="s">
        <v>149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82</v>
      </c>
      <c r="BK291" s="225">
        <f>ROUND(I291*H291,2)</f>
        <v>0</v>
      </c>
      <c r="BL291" s="18" t="s">
        <v>247</v>
      </c>
      <c r="BM291" s="224" t="s">
        <v>416</v>
      </c>
    </row>
    <row r="292" s="2" customFormat="1">
      <c r="A292" s="39"/>
      <c r="B292" s="40"/>
      <c r="C292" s="41"/>
      <c r="D292" s="226" t="s">
        <v>159</v>
      </c>
      <c r="E292" s="41"/>
      <c r="F292" s="227" t="s">
        <v>417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159</v>
      </c>
      <c r="AU292" s="18" t="s">
        <v>84</v>
      </c>
    </row>
    <row r="293" s="13" customFormat="1">
      <c r="A293" s="13"/>
      <c r="B293" s="231"/>
      <c r="C293" s="232"/>
      <c r="D293" s="233" t="s">
        <v>161</v>
      </c>
      <c r="E293" s="234" t="s">
        <v>19</v>
      </c>
      <c r="F293" s="235" t="s">
        <v>162</v>
      </c>
      <c r="G293" s="232"/>
      <c r="H293" s="234" t="s">
        <v>19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161</v>
      </c>
      <c r="AU293" s="241" t="s">
        <v>84</v>
      </c>
      <c r="AV293" s="13" t="s">
        <v>82</v>
      </c>
      <c r="AW293" s="13" t="s">
        <v>37</v>
      </c>
      <c r="AX293" s="13" t="s">
        <v>76</v>
      </c>
      <c r="AY293" s="241" t="s">
        <v>149</v>
      </c>
    </row>
    <row r="294" s="14" customFormat="1">
      <c r="A294" s="14"/>
      <c r="B294" s="242"/>
      <c r="C294" s="243"/>
      <c r="D294" s="233" t="s">
        <v>161</v>
      </c>
      <c r="E294" s="244" t="s">
        <v>19</v>
      </c>
      <c r="F294" s="245" t="s">
        <v>402</v>
      </c>
      <c r="G294" s="243"/>
      <c r="H294" s="246">
        <v>11.59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161</v>
      </c>
      <c r="AU294" s="252" t="s">
        <v>84</v>
      </c>
      <c r="AV294" s="14" t="s">
        <v>84</v>
      </c>
      <c r="AW294" s="14" t="s">
        <v>37</v>
      </c>
      <c r="AX294" s="14" t="s">
        <v>82</v>
      </c>
      <c r="AY294" s="252" t="s">
        <v>149</v>
      </c>
    </row>
    <row r="295" s="2" customFormat="1" ht="49.05" customHeight="1">
      <c r="A295" s="39"/>
      <c r="B295" s="40"/>
      <c r="C295" s="213" t="s">
        <v>418</v>
      </c>
      <c r="D295" s="213" t="s">
        <v>152</v>
      </c>
      <c r="E295" s="214" t="s">
        <v>419</v>
      </c>
      <c r="F295" s="215" t="s">
        <v>420</v>
      </c>
      <c r="G295" s="216" t="s">
        <v>169</v>
      </c>
      <c r="H295" s="217">
        <v>31.899999999999999</v>
      </c>
      <c r="I295" s="218"/>
      <c r="J295" s="219">
        <f>ROUND(I295*H295,2)</f>
        <v>0</v>
      </c>
      <c r="K295" s="215" t="s">
        <v>156</v>
      </c>
      <c r="L295" s="45"/>
      <c r="M295" s="220" t="s">
        <v>19</v>
      </c>
      <c r="N295" s="221" t="s">
        <v>47</v>
      </c>
      <c r="O295" s="85"/>
      <c r="P295" s="222">
        <f>O295*H295</f>
        <v>0</v>
      </c>
      <c r="Q295" s="222">
        <v>0</v>
      </c>
      <c r="R295" s="222">
        <f>Q295*H295</f>
        <v>0</v>
      </c>
      <c r="S295" s="222">
        <v>0.028309999999999998</v>
      </c>
      <c r="T295" s="223">
        <f>S295*H295</f>
        <v>0.90308899999999992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247</v>
      </c>
      <c r="AT295" s="224" t="s">
        <v>152</v>
      </c>
      <c r="AU295" s="224" t="s">
        <v>84</v>
      </c>
      <c r="AY295" s="18" t="s">
        <v>149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82</v>
      </c>
      <c r="BK295" s="225">
        <f>ROUND(I295*H295,2)</f>
        <v>0</v>
      </c>
      <c r="BL295" s="18" t="s">
        <v>247</v>
      </c>
      <c r="BM295" s="224" t="s">
        <v>421</v>
      </c>
    </row>
    <row r="296" s="2" customFormat="1">
      <c r="A296" s="39"/>
      <c r="B296" s="40"/>
      <c r="C296" s="41"/>
      <c r="D296" s="226" t="s">
        <v>159</v>
      </c>
      <c r="E296" s="41"/>
      <c r="F296" s="227" t="s">
        <v>422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159</v>
      </c>
      <c r="AU296" s="18" t="s">
        <v>84</v>
      </c>
    </row>
    <row r="297" s="13" customFormat="1">
      <c r="A297" s="13"/>
      <c r="B297" s="231"/>
      <c r="C297" s="232"/>
      <c r="D297" s="233" t="s">
        <v>161</v>
      </c>
      <c r="E297" s="234" t="s">
        <v>19</v>
      </c>
      <c r="F297" s="235" t="s">
        <v>162</v>
      </c>
      <c r="G297" s="232"/>
      <c r="H297" s="234" t="s">
        <v>19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161</v>
      </c>
      <c r="AU297" s="241" t="s">
        <v>84</v>
      </c>
      <c r="AV297" s="13" t="s">
        <v>82</v>
      </c>
      <c r="AW297" s="13" t="s">
        <v>37</v>
      </c>
      <c r="AX297" s="13" t="s">
        <v>76</v>
      </c>
      <c r="AY297" s="241" t="s">
        <v>149</v>
      </c>
    </row>
    <row r="298" s="14" customFormat="1">
      <c r="A298" s="14"/>
      <c r="B298" s="242"/>
      <c r="C298" s="243"/>
      <c r="D298" s="233" t="s">
        <v>161</v>
      </c>
      <c r="E298" s="244" t="s">
        <v>19</v>
      </c>
      <c r="F298" s="245" t="s">
        <v>423</v>
      </c>
      <c r="G298" s="243"/>
      <c r="H298" s="246">
        <v>31.899999999999999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161</v>
      </c>
      <c r="AU298" s="252" t="s">
        <v>84</v>
      </c>
      <c r="AV298" s="14" t="s">
        <v>84</v>
      </c>
      <c r="AW298" s="14" t="s">
        <v>37</v>
      </c>
      <c r="AX298" s="14" t="s">
        <v>82</v>
      </c>
      <c r="AY298" s="252" t="s">
        <v>149</v>
      </c>
    </row>
    <row r="299" s="2" customFormat="1" ht="37.8" customHeight="1">
      <c r="A299" s="39"/>
      <c r="B299" s="40"/>
      <c r="C299" s="213" t="s">
        <v>424</v>
      </c>
      <c r="D299" s="213" t="s">
        <v>152</v>
      </c>
      <c r="E299" s="214" t="s">
        <v>425</v>
      </c>
      <c r="F299" s="215" t="s">
        <v>426</v>
      </c>
      <c r="G299" s="216" t="s">
        <v>169</v>
      </c>
      <c r="H299" s="217">
        <v>68.900000000000006</v>
      </c>
      <c r="I299" s="218"/>
      <c r="J299" s="219">
        <f>ROUND(I299*H299,2)</f>
        <v>0</v>
      </c>
      <c r="K299" s="215" t="s">
        <v>156</v>
      </c>
      <c r="L299" s="45"/>
      <c r="M299" s="220" t="s">
        <v>19</v>
      </c>
      <c r="N299" s="221" t="s">
        <v>47</v>
      </c>
      <c r="O299" s="85"/>
      <c r="P299" s="222">
        <f>O299*H299</f>
        <v>0</v>
      </c>
      <c r="Q299" s="222">
        <v>0.00125</v>
      </c>
      <c r="R299" s="222">
        <f>Q299*H299</f>
        <v>0.086125000000000007</v>
      </c>
      <c r="S299" s="222">
        <v>0</v>
      </c>
      <c r="T299" s="22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247</v>
      </c>
      <c r="AT299" s="224" t="s">
        <v>152</v>
      </c>
      <c r="AU299" s="224" t="s">
        <v>84</v>
      </c>
      <c r="AY299" s="18" t="s">
        <v>149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8" t="s">
        <v>82</v>
      </c>
      <c r="BK299" s="225">
        <f>ROUND(I299*H299,2)</f>
        <v>0</v>
      </c>
      <c r="BL299" s="18" t="s">
        <v>247</v>
      </c>
      <c r="BM299" s="224" t="s">
        <v>427</v>
      </c>
    </row>
    <row r="300" s="2" customFormat="1">
      <c r="A300" s="39"/>
      <c r="B300" s="40"/>
      <c r="C300" s="41"/>
      <c r="D300" s="226" t="s">
        <v>159</v>
      </c>
      <c r="E300" s="41"/>
      <c r="F300" s="227" t="s">
        <v>428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159</v>
      </c>
      <c r="AU300" s="18" t="s">
        <v>84</v>
      </c>
    </row>
    <row r="301" s="13" customFormat="1">
      <c r="A301" s="13"/>
      <c r="B301" s="231"/>
      <c r="C301" s="232"/>
      <c r="D301" s="233" t="s">
        <v>161</v>
      </c>
      <c r="E301" s="234" t="s">
        <v>19</v>
      </c>
      <c r="F301" s="235" t="s">
        <v>162</v>
      </c>
      <c r="G301" s="232"/>
      <c r="H301" s="234" t="s">
        <v>19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161</v>
      </c>
      <c r="AU301" s="241" t="s">
        <v>84</v>
      </c>
      <c r="AV301" s="13" t="s">
        <v>82</v>
      </c>
      <c r="AW301" s="13" t="s">
        <v>37</v>
      </c>
      <c r="AX301" s="13" t="s">
        <v>76</v>
      </c>
      <c r="AY301" s="241" t="s">
        <v>149</v>
      </c>
    </row>
    <row r="302" s="14" customFormat="1">
      <c r="A302" s="14"/>
      <c r="B302" s="242"/>
      <c r="C302" s="243"/>
      <c r="D302" s="233" t="s">
        <v>161</v>
      </c>
      <c r="E302" s="244" t="s">
        <v>19</v>
      </c>
      <c r="F302" s="245" t="s">
        <v>383</v>
      </c>
      <c r="G302" s="243"/>
      <c r="H302" s="246">
        <v>38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161</v>
      </c>
      <c r="AU302" s="252" t="s">
        <v>84</v>
      </c>
      <c r="AV302" s="14" t="s">
        <v>84</v>
      </c>
      <c r="AW302" s="14" t="s">
        <v>37</v>
      </c>
      <c r="AX302" s="14" t="s">
        <v>76</v>
      </c>
      <c r="AY302" s="252" t="s">
        <v>149</v>
      </c>
    </row>
    <row r="303" s="14" customFormat="1">
      <c r="A303" s="14"/>
      <c r="B303" s="242"/>
      <c r="C303" s="243"/>
      <c r="D303" s="233" t="s">
        <v>161</v>
      </c>
      <c r="E303" s="244" t="s">
        <v>19</v>
      </c>
      <c r="F303" s="245" t="s">
        <v>429</v>
      </c>
      <c r="G303" s="243"/>
      <c r="H303" s="246">
        <v>10.476000000000001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161</v>
      </c>
      <c r="AU303" s="252" t="s">
        <v>84</v>
      </c>
      <c r="AV303" s="14" t="s">
        <v>84</v>
      </c>
      <c r="AW303" s="14" t="s">
        <v>37</v>
      </c>
      <c r="AX303" s="14" t="s">
        <v>76</v>
      </c>
      <c r="AY303" s="252" t="s">
        <v>149</v>
      </c>
    </row>
    <row r="304" s="14" customFormat="1">
      <c r="A304" s="14"/>
      <c r="B304" s="242"/>
      <c r="C304" s="243"/>
      <c r="D304" s="233" t="s">
        <v>161</v>
      </c>
      <c r="E304" s="244" t="s">
        <v>19</v>
      </c>
      <c r="F304" s="245" t="s">
        <v>430</v>
      </c>
      <c r="G304" s="243"/>
      <c r="H304" s="246">
        <v>8.1240000000000006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161</v>
      </c>
      <c r="AU304" s="252" t="s">
        <v>84</v>
      </c>
      <c r="AV304" s="14" t="s">
        <v>84</v>
      </c>
      <c r="AW304" s="14" t="s">
        <v>37</v>
      </c>
      <c r="AX304" s="14" t="s">
        <v>76</v>
      </c>
      <c r="AY304" s="252" t="s">
        <v>149</v>
      </c>
    </row>
    <row r="305" s="14" customFormat="1">
      <c r="A305" s="14"/>
      <c r="B305" s="242"/>
      <c r="C305" s="243"/>
      <c r="D305" s="233" t="s">
        <v>161</v>
      </c>
      <c r="E305" s="244" t="s">
        <v>19</v>
      </c>
      <c r="F305" s="245" t="s">
        <v>431</v>
      </c>
      <c r="G305" s="243"/>
      <c r="H305" s="246">
        <v>12.300000000000001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161</v>
      </c>
      <c r="AU305" s="252" t="s">
        <v>84</v>
      </c>
      <c r="AV305" s="14" t="s">
        <v>84</v>
      </c>
      <c r="AW305" s="14" t="s">
        <v>37</v>
      </c>
      <c r="AX305" s="14" t="s">
        <v>76</v>
      </c>
      <c r="AY305" s="252" t="s">
        <v>149</v>
      </c>
    </row>
    <row r="306" s="15" customFormat="1">
      <c r="A306" s="15"/>
      <c r="B306" s="253"/>
      <c r="C306" s="254"/>
      <c r="D306" s="233" t="s">
        <v>161</v>
      </c>
      <c r="E306" s="255" t="s">
        <v>19</v>
      </c>
      <c r="F306" s="256" t="s">
        <v>194</v>
      </c>
      <c r="G306" s="254"/>
      <c r="H306" s="257">
        <v>68.900000000000006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3" t="s">
        <v>161</v>
      </c>
      <c r="AU306" s="263" t="s">
        <v>84</v>
      </c>
      <c r="AV306" s="15" t="s">
        <v>157</v>
      </c>
      <c r="AW306" s="15" t="s">
        <v>37</v>
      </c>
      <c r="AX306" s="15" t="s">
        <v>82</v>
      </c>
      <c r="AY306" s="263" t="s">
        <v>149</v>
      </c>
    </row>
    <row r="307" s="2" customFormat="1" ht="16.5" customHeight="1">
      <c r="A307" s="39"/>
      <c r="B307" s="40"/>
      <c r="C307" s="264" t="s">
        <v>432</v>
      </c>
      <c r="D307" s="264" t="s">
        <v>242</v>
      </c>
      <c r="E307" s="265" t="s">
        <v>433</v>
      </c>
      <c r="F307" s="266" t="s">
        <v>434</v>
      </c>
      <c r="G307" s="267" t="s">
        <v>169</v>
      </c>
      <c r="H307" s="268">
        <v>64.400000000000006</v>
      </c>
      <c r="I307" s="269"/>
      <c r="J307" s="270">
        <f>ROUND(I307*H307,2)</f>
        <v>0</v>
      </c>
      <c r="K307" s="266" t="s">
        <v>156</v>
      </c>
      <c r="L307" s="271"/>
      <c r="M307" s="272" t="s">
        <v>19</v>
      </c>
      <c r="N307" s="273" t="s">
        <v>47</v>
      </c>
      <c r="O307" s="85"/>
      <c r="P307" s="222">
        <f>O307*H307</f>
        <v>0</v>
      </c>
      <c r="Q307" s="222">
        <v>0.0080000000000000002</v>
      </c>
      <c r="R307" s="222">
        <f>Q307*H307</f>
        <v>0.5152000000000001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342</v>
      </c>
      <c r="AT307" s="224" t="s">
        <v>242</v>
      </c>
      <c r="AU307" s="224" t="s">
        <v>84</v>
      </c>
      <c r="AY307" s="18" t="s">
        <v>149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82</v>
      </c>
      <c r="BK307" s="225">
        <f>ROUND(I307*H307,2)</f>
        <v>0</v>
      </c>
      <c r="BL307" s="18" t="s">
        <v>247</v>
      </c>
      <c r="BM307" s="224" t="s">
        <v>435</v>
      </c>
    </row>
    <row r="308" s="2" customFormat="1">
      <c r="A308" s="39"/>
      <c r="B308" s="40"/>
      <c r="C308" s="41"/>
      <c r="D308" s="226" t="s">
        <v>159</v>
      </c>
      <c r="E308" s="41"/>
      <c r="F308" s="227" t="s">
        <v>436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159</v>
      </c>
      <c r="AU308" s="18" t="s">
        <v>84</v>
      </c>
    </row>
    <row r="309" s="13" customFormat="1">
      <c r="A309" s="13"/>
      <c r="B309" s="231"/>
      <c r="C309" s="232"/>
      <c r="D309" s="233" t="s">
        <v>161</v>
      </c>
      <c r="E309" s="234" t="s">
        <v>19</v>
      </c>
      <c r="F309" s="235" t="s">
        <v>162</v>
      </c>
      <c r="G309" s="232"/>
      <c r="H309" s="234" t="s">
        <v>19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161</v>
      </c>
      <c r="AU309" s="241" t="s">
        <v>84</v>
      </c>
      <c r="AV309" s="13" t="s">
        <v>82</v>
      </c>
      <c r="AW309" s="13" t="s">
        <v>37</v>
      </c>
      <c r="AX309" s="13" t="s">
        <v>76</v>
      </c>
      <c r="AY309" s="241" t="s">
        <v>149</v>
      </c>
    </row>
    <row r="310" s="14" customFormat="1">
      <c r="A310" s="14"/>
      <c r="B310" s="242"/>
      <c r="C310" s="243"/>
      <c r="D310" s="233" t="s">
        <v>161</v>
      </c>
      <c r="E310" s="244" t="s">
        <v>19</v>
      </c>
      <c r="F310" s="245" t="s">
        <v>437</v>
      </c>
      <c r="G310" s="243"/>
      <c r="H310" s="246">
        <v>64.400000000000006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161</v>
      </c>
      <c r="AU310" s="252" t="s">
        <v>84</v>
      </c>
      <c r="AV310" s="14" t="s">
        <v>84</v>
      </c>
      <c r="AW310" s="14" t="s">
        <v>37</v>
      </c>
      <c r="AX310" s="14" t="s">
        <v>82</v>
      </c>
      <c r="AY310" s="252" t="s">
        <v>149</v>
      </c>
    </row>
    <row r="311" s="2" customFormat="1" ht="24.15" customHeight="1">
      <c r="A311" s="39"/>
      <c r="B311" s="40"/>
      <c r="C311" s="213" t="s">
        <v>438</v>
      </c>
      <c r="D311" s="213" t="s">
        <v>152</v>
      </c>
      <c r="E311" s="214" t="s">
        <v>439</v>
      </c>
      <c r="F311" s="215" t="s">
        <v>440</v>
      </c>
      <c r="G311" s="216" t="s">
        <v>169</v>
      </c>
      <c r="H311" s="217">
        <v>50</v>
      </c>
      <c r="I311" s="218"/>
      <c r="J311" s="219">
        <f>ROUND(I311*H311,2)</f>
        <v>0</v>
      </c>
      <c r="K311" s="215" t="s">
        <v>156</v>
      </c>
      <c r="L311" s="45"/>
      <c r="M311" s="220" t="s">
        <v>19</v>
      </c>
      <c r="N311" s="221" t="s">
        <v>47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0.01065</v>
      </c>
      <c r="T311" s="223">
        <f>S311*H311</f>
        <v>0.53249999999999997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247</v>
      </c>
      <c r="AT311" s="224" t="s">
        <v>152</v>
      </c>
      <c r="AU311" s="224" t="s">
        <v>84</v>
      </c>
      <c r="AY311" s="18" t="s">
        <v>149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82</v>
      </c>
      <c r="BK311" s="225">
        <f>ROUND(I311*H311,2)</f>
        <v>0</v>
      </c>
      <c r="BL311" s="18" t="s">
        <v>247</v>
      </c>
      <c r="BM311" s="224" t="s">
        <v>441</v>
      </c>
    </row>
    <row r="312" s="2" customFormat="1">
      <c r="A312" s="39"/>
      <c r="B312" s="40"/>
      <c r="C312" s="41"/>
      <c r="D312" s="226" t="s">
        <v>159</v>
      </c>
      <c r="E312" s="41"/>
      <c r="F312" s="227" t="s">
        <v>442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159</v>
      </c>
      <c r="AU312" s="18" t="s">
        <v>84</v>
      </c>
    </row>
    <row r="313" s="13" customFormat="1">
      <c r="A313" s="13"/>
      <c r="B313" s="231"/>
      <c r="C313" s="232"/>
      <c r="D313" s="233" t="s">
        <v>161</v>
      </c>
      <c r="E313" s="234" t="s">
        <v>19</v>
      </c>
      <c r="F313" s="235" t="s">
        <v>162</v>
      </c>
      <c r="G313" s="232"/>
      <c r="H313" s="234" t="s">
        <v>19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161</v>
      </c>
      <c r="AU313" s="241" t="s">
        <v>84</v>
      </c>
      <c r="AV313" s="13" t="s">
        <v>82</v>
      </c>
      <c r="AW313" s="13" t="s">
        <v>37</v>
      </c>
      <c r="AX313" s="13" t="s">
        <v>76</v>
      </c>
      <c r="AY313" s="241" t="s">
        <v>149</v>
      </c>
    </row>
    <row r="314" s="14" customFormat="1">
      <c r="A314" s="14"/>
      <c r="B314" s="242"/>
      <c r="C314" s="243"/>
      <c r="D314" s="233" t="s">
        <v>161</v>
      </c>
      <c r="E314" s="244" t="s">
        <v>19</v>
      </c>
      <c r="F314" s="245" t="s">
        <v>443</v>
      </c>
      <c r="G314" s="243"/>
      <c r="H314" s="246">
        <v>19.100000000000001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161</v>
      </c>
      <c r="AU314" s="252" t="s">
        <v>84</v>
      </c>
      <c r="AV314" s="14" t="s">
        <v>84</v>
      </c>
      <c r="AW314" s="14" t="s">
        <v>37</v>
      </c>
      <c r="AX314" s="14" t="s">
        <v>76</v>
      </c>
      <c r="AY314" s="252" t="s">
        <v>149</v>
      </c>
    </row>
    <row r="315" s="14" customFormat="1">
      <c r="A315" s="14"/>
      <c r="B315" s="242"/>
      <c r="C315" s="243"/>
      <c r="D315" s="233" t="s">
        <v>161</v>
      </c>
      <c r="E315" s="244" t="s">
        <v>19</v>
      </c>
      <c r="F315" s="245" t="s">
        <v>429</v>
      </c>
      <c r="G315" s="243"/>
      <c r="H315" s="246">
        <v>10.476000000000001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161</v>
      </c>
      <c r="AU315" s="252" t="s">
        <v>84</v>
      </c>
      <c r="AV315" s="14" t="s">
        <v>84</v>
      </c>
      <c r="AW315" s="14" t="s">
        <v>37</v>
      </c>
      <c r="AX315" s="14" t="s">
        <v>76</v>
      </c>
      <c r="AY315" s="252" t="s">
        <v>149</v>
      </c>
    </row>
    <row r="316" s="14" customFormat="1">
      <c r="A316" s="14"/>
      <c r="B316" s="242"/>
      <c r="C316" s="243"/>
      <c r="D316" s="233" t="s">
        <v>161</v>
      </c>
      <c r="E316" s="244" t="s">
        <v>19</v>
      </c>
      <c r="F316" s="245" t="s">
        <v>430</v>
      </c>
      <c r="G316" s="243"/>
      <c r="H316" s="246">
        <v>8.1240000000000006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2" t="s">
        <v>161</v>
      </c>
      <c r="AU316" s="252" t="s">
        <v>84</v>
      </c>
      <c r="AV316" s="14" t="s">
        <v>84</v>
      </c>
      <c r="AW316" s="14" t="s">
        <v>37</v>
      </c>
      <c r="AX316" s="14" t="s">
        <v>76</v>
      </c>
      <c r="AY316" s="252" t="s">
        <v>149</v>
      </c>
    </row>
    <row r="317" s="14" customFormat="1">
      <c r="A317" s="14"/>
      <c r="B317" s="242"/>
      <c r="C317" s="243"/>
      <c r="D317" s="233" t="s">
        <v>161</v>
      </c>
      <c r="E317" s="244" t="s">
        <v>19</v>
      </c>
      <c r="F317" s="245" t="s">
        <v>431</v>
      </c>
      <c r="G317" s="243"/>
      <c r="H317" s="246">
        <v>12.300000000000001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2" t="s">
        <v>161</v>
      </c>
      <c r="AU317" s="252" t="s">
        <v>84</v>
      </c>
      <c r="AV317" s="14" t="s">
        <v>84</v>
      </c>
      <c r="AW317" s="14" t="s">
        <v>37</v>
      </c>
      <c r="AX317" s="14" t="s">
        <v>76</v>
      </c>
      <c r="AY317" s="252" t="s">
        <v>149</v>
      </c>
    </row>
    <row r="318" s="15" customFormat="1">
      <c r="A318" s="15"/>
      <c r="B318" s="253"/>
      <c r="C318" s="254"/>
      <c r="D318" s="233" t="s">
        <v>161</v>
      </c>
      <c r="E318" s="255" t="s">
        <v>19</v>
      </c>
      <c r="F318" s="256" t="s">
        <v>194</v>
      </c>
      <c r="G318" s="254"/>
      <c r="H318" s="257">
        <v>50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3" t="s">
        <v>161</v>
      </c>
      <c r="AU318" s="263" t="s">
        <v>84</v>
      </c>
      <c r="AV318" s="15" t="s">
        <v>157</v>
      </c>
      <c r="AW318" s="15" t="s">
        <v>37</v>
      </c>
      <c r="AX318" s="15" t="s">
        <v>82</v>
      </c>
      <c r="AY318" s="263" t="s">
        <v>149</v>
      </c>
    </row>
    <row r="319" s="2" customFormat="1" ht="66.75" customHeight="1">
      <c r="A319" s="39"/>
      <c r="B319" s="40"/>
      <c r="C319" s="213" t="s">
        <v>444</v>
      </c>
      <c r="D319" s="213" t="s">
        <v>152</v>
      </c>
      <c r="E319" s="214" t="s">
        <v>445</v>
      </c>
      <c r="F319" s="215" t="s">
        <v>446</v>
      </c>
      <c r="G319" s="216" t="s">
        <v>210</v>
      </c>
      <c r="H319" s="217">
        <v>0.75800000000000001</v>
      </c>
      <c r="I319" s="218"/>
      <c r="J319" s="219">
        <f>ROUND(I319*H319,2)</f>
        <v>0</v>
      </c>
      <c r="K319" s="215" t="s">
        <v>156</v>
      </c>
      <c r="L319" s="45"/>
      <c r="M319" s="220" t="s">
        <v>19</v>
      </c>
      <c r="N319" s="221" t="s">
        <v>47</v>
      </c>
      <c r="O319" s="85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247</v>
      </c>
      <c r="AT319" s="224" t="s">
        <v>152</v>
      </c>
      <c r="AU319" s="224" t="s">
        <v>84</v>
      </c>
      <c r="AY319" s="18" t="s">
        <v>149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82</v>
      </c>
      <c r="BK319" s="225">
        <f>ROUND(I319*H319,2)</f>
        <v>0</v>
      </c>
      <c r="BL319" s="18" t="s">
        <v>247</v>
      </c>
      <c r="BM319" s="224" t="s">
        <v>447</v>
      </c>
    </row>
    <row r="320" s="2" customFormat="1">
      <c r="A320" s="39"/>
      <c r="B320" s="40"/>
      <c r="C320" s="41"/>
      <c r="D320" s="226" t="s">
        <v>159</v>
      </c>
      <c r="E320" s="41"/>
      <c r="F320" s="227" t="s">
        <v>448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159</v>
      </c>
      <c r="AU320" s="18" t="s">
        <v>84</v>
      </c>
    </row>
    <row r="321" s="2" customFormat="1" ht="62.7" customHeight="1">
      <c r="A321" s="39"/>
      <c r="B321" s="40"/>
      <c r="C321" s="213" t="s">
        <v>449</v>
      </c>
      <c r="D321" s="213" t="s">
        <v>152</v>
      </c>
      <c r="E321" s="214" t="s">
        <v>450</v>
      </c>
      <c r="F321" s="215" t="s">
        <v>451</v>
      </c>
      <c r="G321" s="216" t="s">
        <v>210</v>
      </c>
      <c r="H321" s="217">
        <v>0.75800000000000001</v>
      </c>
      <c r="I321" s="218"/>
      <c r="J321" s="219">
        <f>ROUND(I321*H321,2)</f>
        <v>0</v>
      </c>
      <c r="K321" s="215" t="s">
        <v>156</v>
      </c>
      <c r="L321" s="45"/>
      <c r="M321" s="220" t="s">
        <v>19</v>
      </c>
      <c r="N321" s="221" t="s">
        <v>47</v>
      </c>
      <c r="O321" s="85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247</v>
      </c>
      <c r="AT321" s="224" t="s">
        <v>152</v>
      </c>
      <c r="AU321" s="224" t="s">
        <v>84</v>
      </c>
      <c r="AY321" s="18" t="s">
        <v>149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8" t="s">
        <v>82</v>
      </c>
      <c r="BK321" s="225">
        <f>ROUND(I321*H321,2)</f>
        <v>0</v>
      </c>
      <c r="BL321" s="18" t="s">
        <v>247</v>
      </c>
      <c r="BM321" s="224" t="s">
        <v>452</v>
      </c>
    </row>
    <row r="322" s="2" customFormat="1">
      <c r="A322" s="39"/>
      <c r="B322" s="40"/>
      <c r="C322" s="41"/>
      <c r="D322" s="226" t="s">
        <v>159</v>
      </c>
      <c r="E322" s="41"/>
      <c r="F322" s="227" t="s">
        <v>453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159</v>
      </c>
      <c r="AU322" s="18" t="s">
        <v>84</v>
      </c>
    </row>
    <row r="323" s="12" customFormat="1" ht="22.8" customHeight="1">
      <c r="A323" s="12"/>
      <c r="B323" s="197"/>
      <c r="C323" s="198"/>
      <c r="D323" s="199" t="s">
        <v>75</v>
      </c>
      <c r="E323" s="211" t="s">
        <v>454</v>
      </c>
      <c r="F323" s="211" t="s">
        <v>455</v>
      </c>
      <c r="G323" s="198"/>
      <c r="H323" s="198"/>
      <c r="I323" s="201"/>
      <c r="J323" s="212">
        <f>BK323</f>
        <v>0</v>
      </c>
      <c r="K323" s="198"/>
      <c r="L323" s="203"/>
      <c r="M323" s="204"/>
      <c r="N323" s="205"/>
      <c r="O323" s="205"/>
      <c r="P323" s="206">
        <f>SUM(P324:P369)</f>
        <v>0</v>
      </c>
      <c r="Q323" s="205"/>
      <c r="R323" s="206">
        <f>SUM(R324:R369)</f>
        <v>0.081540000000000001</v>
      </c>
      <c r="S323" s="205"/>
      <c r="T323" s="207">
        <f>SUM(T324:T369)</f>
        <v>0.01695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8" t="s">
        <v>84</v>
      </c>
      <c r="AT323" s="209" t="s">
        <v>75</v>
      </c>
      <c r="AU323" s="209" t="s">
        <v>82</v>
      </c>
      <c r="AY323" s="208" t="s">
        <v>149</v>
      </c>
      <c r="BK323" s="210">
        <f>SUM(BK324:BK369)</f>
        <v>0</v>
      </c>
    </row>
    <row r="324" s="2" customFormat="1" ht="24.15" customHeight="1">
      <c r="A324" s="39"/>
      <c r="B324" s="40"/>
      <c r="C324" s="213" t="s">
        <v>456</v>
      </c>
      <c r="D324" s="213" t="s">
        <v>152</v>
      </c>
      <c r="E324" s="214" t="s">
        <v>457</v>
      </c>
      <c r="F324" s="215" t="s">
        <v>458</v>
      </c>
      <c r="G324" s="216" t="s">
        <v>459</v>
      </c>
      <c r="H324" s="217">
        <v>1</v>
      </c>
      <c r="I324" s="218"/>
      <c r="J324" s="219">
        <f>ROUND(I324*H324,2)</f>
        <v>0</v>
      </c>
      <c r="K324" s="215" t="s">
        <v>19</v>
      </c>
      <c r="L324" s="45"/>
      <c r="M324" s="220" t="s">
        <v>19</v>
      </c>
      <c r="N324" s="221" t="s">
        <v>47</v>
      </c>
      <c r="O324" s="85"/>
      <c r="P324" s="222">
        <f>O324*H324</f>
        <v>0</v>
      </c>
      <c r="Q324" s="222">
        <v>0</v>
      </c>
      <c r="R324" s="222">
        <f>Q324*H324</f>
        <v>0</v>
      </c>
      <c r="S324" s="222">
        <v>0.01695</v>
      </c>
      <c r="T324" s="223">
        <f>S324*H324</f>
        <v>0.01695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247</v>
      </c>
      <c r="AT324" s="224" t="s">
        <v>152</v>
      </c>
      <c r="AU324" s="224" t="s">
        <v>84</v>
      </c>
      <c r="AY324" s="18" t="s">
        <v>149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82</v>
      </c>
      <c r="BK324" s="225">
        <f>ROUND(I324*H324,2)</f>
        <v>0</v>
      </c>
      <c r="BL324" s="18" t="s">
        <v>247</v>
      </c>
      <c r="BM324" s="224" t="s">
        <v>460</v>
      </c>
    </row>
    <row r="325" s="13" customFormat="1">
      <c r="A325" s="13"/>
      <c r="B325" s="231"/>
      <c r="C325" s="232"/>
      <c r="D325" s="233" t="s">
        <v>161</v>
      </c>
      <c r="E325" s="234" t="s">
        <v>19</v>
      </c>
      <c r="F325" s="235" t="s">
        <v>162</v>
      </c>
      <c r="G325" s="232"/>
      <c r="H325" s="234" t="s">
        <v>19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1" t="s">
        <v>161</v>
      </c>
      <c r="AU325" s="241" t="s">
        <v>84</v>
      </c>
      <c r="AV325" s="13" t="s">
        <v>82</v>
      </c>
      <c r="AW325" s="13" t="s">
        <v>37</v>
      </c>
      <c r="AX325" s="13" t="s">
        <v>76</v>
      </c>
      <c r="AY325" s="241" t="s">
        <v>149</v>
      </c>
    </row>
    <row r="326" s="14" customFormat="1">
      <c r="A326" s="14"/>
      <c r="B326" s="242"/>
      <c r="C326" s="243"/>
      <c r="D326" s="233" t="s">
        <v>161</v>
      </c>
      <c r="E326" s="244" t="s">
        <v>19</v>
      </c>
      <c r="F326" s="245" t="s">
        <v>82</v>
      </c>
      <c r="G326" s="243"/>
      <c r="H326" s="246">
        <v>1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2" t="s">
        <v>161</v>
      </c>
      <c r="AU326" s="252" t="s">
        <v>84</v>
      </c>
      <c r="AV326" s="14" t="s">
        <v>84</v>
      </c>
      <c r="AW326" s="14" t="s">
        <v>37</v>
      </c>
      <c r="AX326" s="14" t="s">
        <v>82</v>
      </c>
      <c r="AY326" s="252" t="s">
        <v>149</v>
      </c>
    </row>
    <row r="327" s="2" customFormat="1" ht="24.15" customHeight="1">
      <c r="A327" s="39"/>
      <c r="B327" s="40"/>
      <c r="C327" s="213" t="s">
        <v>461</v>
      </c>
      <c r="D327" s="213" t="s">
        <v>152</v>
      </c>
      <c r="E327" s="214" t="s">
        <v>462</v>
      </c>
      <c r="F327" s="215" t="s">
        <v>463</v>
      </c>
      <c r="G327" s="216" t="s">
        <v>155</v>
      </c>
      <c r="H327" s="217">
        <v>2</v>
      </c>
      <c r="I327" s="218"/>
      <c r="J327" s="219">
        <f>ROUND(I327*H327,2)</f>
        <v>0</v>
      </c>
      <c r="K327" s="215" t="s">
        <v>19</v>
      </c>
      <c r="L327" s="45"/>
      <c r="M327" s="220" t="s">
        <v>19</v>
      </c>
      <c r="N327" s="221" t="s">
        <v>47</v>
      </c>
      <c r="O327" s="85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247</v>
      </c>
      <c r="AT327" s="224" t="s">
        <v>152</v>
      </c>
      <c r="AU327" s="224" t="s">
        <v>84</v>
      </c>
      <c r="AY327" s="18" t="s">
        <v>149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82</v>
      </c>
      <c r="BK327" s="225">
        <f>ROUND(I327*H327,2)</f>
        <v>0</v>
      </c>
      <c r="BL327" s="18" t="s">
        <v>247</v>
      </c>
      <c r="BM327" s="224" t="s">
        <v>464</v>
      </c>
    </row>
    <row r="328" s="13" customFormat="1">
      <c r="A328" s="13"/>
      <c r="B328" s="231"/>
      <c r="C328" s="232"/>
      <c r="D328" s="233" t="s">
        <v>161</v>
      </c>
      <c r="E328" s="234" t="s">
        <v>19</v>
      </c>
      <c r="F328" s="235" t="s">
        <v>162</v>
      </c>
      <c r="G328" s="232"/>
      <c r="H328" s="234" t="s">
        <v>19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161</v>
      </c>
      <c r="AU328" s="241" t="s">
        <v>84</v>
      </c>
      <c r="AV328" s="13" t="s">
        <v>82</v>
      </c>
      <c r="AW328" s="13" t="s">
        <v>37</v>
      </c>
      <c r="AX328" s="13" t="s">
        <v>76</v>
      </c>
      <c r="AY328" s="241" t="s">
        <v>149</v>
      </c>
    </row>
    <row r="329" s="14" customFormat="1">
      <c r="A329" s="14"/>
      <c r="B329" s="242"/>
      <c r="C329" s="243"/>
      <c r="D329" s="233" t="s">
        <v>161</v>
      </c>
      <c r="E329" s="244" t="s">
        <v>19</v>
      </c>
      <c r="F329" s="245" t="s">
        <v>84</v>
      </c>
      <c r="G329" s="243"/>
      <c r="H329" s="246">
        <v>2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161</v>
      </c>
      <c r="AU329" s="252" t="s">
        <v>84</v>
      </c>
      <c r="AV329" s="14" t="s">
        <v>84</v>
      </c>
      <c r="AW329" s="14" t="s">
        <v>37</v>
      </c>
      <c r="AX329" s="14" t="s">
        <v>82</v>
      </c>
      <c r="AY329" s="252" t="s">
        <v>149</v>
      </c>
    </row>
    <row r="330" s="2" customFormat="1" ht="37.8" customHeight="1">
      <c r="A330" s="39"/>
      <c r="B330" s="40"/>
      <c r="C330" s="264" t="s">
        <v>465</v>
      </c>
      <c r="D330" s="264" t="s">
        <v>242</v>
      </c>
      <c r="E330" s="265" t="s">
        <v>466</v>
      </c>
      <c r="F330" s="266" t="s">
        <v>467</v>
      </c>
      <c r="G330" s="267" t="s">
        <v>155</v>
      </c>
      <c r="H330" s="268">
        <v>2</v>
      </c>
      <c r="I330" s="269"/>
      <c r="J330" s="270">
        <f>ROUND(I330*H330,2)</f>
        <v>0</v>
      </c>
      <c r="K330" s="266" t="s">
        <v>19</v>
      </c>
      <c r="L330" s="271"/>
      <c r="M330" s="272" t="s">
        <v>19</v>
      </c>
      <c r="N330" s="273" t="s">
        <v>47</v>
      </c>
      <c r="O330" s="85"/>
      <c r="P330" s="222">
        <f>O330*H330</f>
        <v>0</v>
      </c>
      <c r="Q330" s="222">
        <v>0.021000000000000001</v>
      </c>
      <c r="R330" s="222">
        <f>Q330*H330</f>
        <v>0.042000000000000003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342</v>
      </c>
      <c r="AT330" s="224" t="s">
        <v>242</v>
      </c>
      <c r="AU330" s="224" t="s">
        <v>84</v>
      </c>
      <c r="AY330" s="18" t="s">
        <v>149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8" t="s">
        <v>82</v>
      </c>
      <c r="BK330" s="225">
        <f>ROUND(I330*H330,2)</f>
        <v>0</v>
      </c>
      <c r="BL330" s="18" t="s">
        <v>247</v>
      </c>
      <c r="BM330" s="224" t="s">
        <v>468</v>
      </c>
    </row>
    <row r="331" s="13" customFormat="1">
      <c r="A331" s="13"/>
      <c r="B331" s="231"/>
      <c r="C331" s="232"/>
      <c r="D331" s="233" t="s">
        <v>161</v>
      </c>
      <c r="E331" s="234" t="s">
        <v>19</v>
      </c>
      <c r="F331" s="235" t="s">
        <v>162</v>
      </c>
      <c r="G331" s="232"/>
      <c r="H331" s="234" t="s">
        <v>19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161</v>
      </c>
      <c r="AU331" s="241" t="s">
        <v>84</v>
      </c>
      <c r="AV331" s="13" t="s">
        <v>82</v>
      </c>
      <c r="AW331" s="13" t="s">
        <v>37</v>
      </c>
      <c r="AX331" s="13" t="s">
        <v>76</v>
      </c>
      <c r="AY331" s="241" t="s">
        <v>149</v>
      </c>
    </row>
    <row r="332" s="14" customFormat="1">
      <c r="A332" s="14"/>
      <c r="B332" s="242"/>
      <c r="C332" s="243"/>
      <c r="D332" s="233" t="s">
        <v>161</v>
      </c>
      <c r="E332" s="244" t="s">
        <v>19</v>
      </c>
      <c r="F332" s="245" t="s">
        <v>84</v>
      </c>
      <c r="G332" s="243"/>
      <c r="H332" s="246">
        <v>2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161</v>
      </c>
      <c r="AU332" s="252" t="s">
        <v>84</v>
      </c>
      <c r="AV332" s="14" t="s">
        <v>84</v>
      </c>
      <c r="AW332" s="14" t="s">
        <v>37</v>
      </c>
      <c r="AX332" s="14" t="s">
        <v>82</v>
      </c>
      <c r="AY332" s="252" t="s">
        <v>149</v>
      </c>
    </row>
    <row r="333" s="2" customFormat="1" ht="49.05" customHeight="1">
      <c r="A333" s="39"/>
      <c r="B333" s="40"/>
      <c r="C333" s="213" t="s">
        <v>469</v>
      </c>
      <c r="D333" s="213" t="s">
        <v>152</v>
      </c>
      <c r="E333" s="214" t="s">
        <v>470</v>
      </c>
      <c r="F333" s="215" t="s">
        <v>471</v>
      </c>
      <c r="G333" s="216" t="s">
        <v>155</v>
      </c>
      <c r="H333" s="217">
        <v>1</v>
      </c>
      <c r="I333" s="218"/>
      <c r="J333" s="219">
        <f>ROUND(I333*H333,2)</f>
        <v>0</v>
      </c>
      <c r="K333" s="215" t="s">
        <v>156</v>
      </c>
      <c r="L333" s="45"/>
      <c r="M333" s="220" t="s">
        <v>19</v>
      </c>
      <c r="N333" s="221" t="s">
        <v>47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247</v>
      </c>
      <c r="AT333" s="224" t="s">
        <v>152</v>
      </c>
      <c r="AU333" s="224" t="s">
        <v>84</v>
      </c>
      <c r="AY333" s="18" t="s">
        <v>149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82</v>
      </c>
      <c r="BK333" s="225">
        <f>ROUND(I333*H333,2)</f>
        <v>0</v>
      </c>
      <c r="BL333" s="18" t="s">
        <v>247</v>
      </c>
      <c r="BM333" s="224" t="s">
        <v>472</v>
      </c>
    </row>
    <row r="334" s="2" customFormat="1">
      <c r="A334" s="39"/>
      <c r="B334" s="40"/>
      <c r="C334" s="41"/>
      <c r="D334" s="226" t="s">
        <v>159</v>
      </c>
      <c r="E334" s="41"/>
      <c r="F334" s="227" t="s">
        <v>473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159</v>
      </c>
      <c r="AU334" s="18" t="s">
        <v>84</v>
      </c>
    </row>
    <row r="335" s="13" customFormat="1">
      <c r="A335" s="13"/>
      <c r="B335" s="231"/>
      <c r="C335" s="232"/>
      <c r="D335" s="233" t="s">
        <v>161</v>
      </c>
      <c r="E335" s="234" t="s">
        <v>19</v>
      </c>
      <c r="F335" s="235" t="s">
        <v>162</v>
      </c>
      <c r="G335" s="232"/>
      <c r="H335" s="234" t="s">
        <v>19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161</v>
      </c>
      <c r="AU335" s="241" t="s">
        <v>84</v>
      </c>
      <c r="AV335" s="13" t="s">
        <v>82</v>
      </c>
      <c r="AW335" s="13" t="s">
        <v>37</v>
      </c>
      <c r="AX335" s="13" t="s">
        <v>76</v>
      </c>
      <c r="AY335" s="241" t="s">
        <v>149</v>
      </c>
    </row>
    <row r="336" s="14" customFormat="1">
      <c r="A336" s="14"/>
      <c r="B336" s="242"/>
      <c r="C336" s="243"/>
      <c r="D336" s="233" t="s">
        <v>161</v>
      </c>
      <c r="E336" s="244" t="s">
        <v>19</v>
      </c>
      <c r="F336" s="245" t="s">
        <v>82</v>
      </c>
      <c r="G336" s="243"/>
      <c r="H336" s="246">
        <v>1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161</v>
      </c>
      <c r="AU336" s="252" t="s">
        <v>84</v>
      </c>
      <c r="AV336" s="14" t="s">
        <v>84</v>
      </c>
      <c r="AW336" s="14" t="s">
        <v>37</v>
      </c>
      <c r="AX336" s="14" t="s">
        <v>82</v>
      </c>
      <c r="AY336" s="252" t="s">
        <v>149</v>
      </c>
    </row>
    <row r="337" s="2" customFormat="1" ht="24.15" customHeight="1">
      <c r="A337" s="39"/>
      <c r="B337" s="40"/>
      <c r="C337" s="264" t="s">
        <v>474</v>
      </c>
      <c r="D337" s="264" t="s">
        <v>242</v>
      </c>
      <c r="E337" s="265" t="s">
        <v>475</v>
      </c>
      <c r="F337" s="266" t="s">
        <v>476</v>
      </c>
      <c r="G337" s="267" t="s">
        <v>155</v>
      </c>
      <c r="H337" s="268">
        <v>1</v>
      </c>
      <c r="I337" s="269"/>
      <c r="J337" s="270">
        <f>ROUND(I337*H337,2)</f>
        <v>0</v>
      </c>
      <c r="K337" s="266" t="s">
        <v>156</v>
      </c>
      <c r="L337" s="271"/>
      <c r="M337" s="272" t="s">
        <v>19</v>
      </c>
      <c r="N337" s="273" t="s">
        <v>47</v>
      </c>
      <c r="O337" s="85"/>
      <c r="P337" s="222">
        <f>O337*H337</f>
        <v>0</v>
      </c>
      <c r="Q337" s="222">
        <v>0.022499999999999999</v>
      </c>
      <c r="R337" s="222">
        <f>Q337*H337</f>
        <v>0.022499999999999999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342</v>
      </c>
      <c r="AT337" s="224" t="s">
        <v>242</v>
      </c>
      <c r="AU337" s="224" t="s">
        <v>84</v>
      </c>
      <c r="AY337" s="18" t="s">
        <v>149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8" t="s">
        <v>82</v>
      </c>
      <c r="BK337" s="225">
        <f>ROUND(I337*H337,2)</f>
        <v>0</v>
      </c>
      <c r="BL337" s="18" t="s">
        <v>247</v>
      </c>
      <c r="BM337" s="224" t="s">
        <v>477</v>
      </c>
    </row>
    <row r="338" s="2" customFormat="1">
      <c r="A338" s="39"/>
      <c r="B338" s="40"/>
      <c r="C338" s="41"/>
      <c r="D338" s="226" t="s">
        <v>159</v>
      </c>
      <c r="E338" s="41"/>
      <c r="F338" s="227" t="s">
        <v>478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159</v>
      </c>
      <c r="AU338" s="18" t="s">
        <v>84</v>
      </c>
    </row>
    <row r="339" s="13" customFormat="1">
      <c r="A339" s="13"/>
      <c r="B339" s="231"/>
      <c r="C339" s="232"/>
      <c r="D339" s="233" t="s">
        <v>161</v>
      </c>
      <c r="E339" s="234" t="s">
        <v>19</v>
      </c>
      <c r="F339" s="235" t="s">
        <v>162</v>
      </c>
      <c r="G339" s="232"/>
      <c r="H339" s="234" t="s">
        <v>19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161</v>
      </c>
      <c r="AU339" s="241" t="s">
        <v>84</v>
      </c>
      <c r="AV339" s="13" t="s">
        <v>82</v>
      </c>
      <c r="AW339" s="13" t="s">
        <v>37</v>
      </c>
      <c r="AX339" s="13" t="s">
        <v>76</v>
      </c>
      <c r="AY339" s="241" t="s">
        <v>149</v>
      </c>
    </row>
    <row r="340" s="14" customFormat="1">
      <c r="A340" s="14"/>
      <c r="B340" s="242"/>
      <c r="C340" s="243"/>
      <c r="D340" s="233" t="s">
        <v>161</v>
      </c>
      <c r="E340" s="244" t="s">
        <v>19</v>
      </c>
      <c r="F340" s="245" t="s">
        <v>82</v>
      </c>
      <c r="G340" s="243"/>
      <c r="H340" s="246">
        <v>1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161</v>
      </c>
      <c r="AU340" s="252" t="s">
        <v>84</v>
      </c>
      <c r="AV340" s="14" t="s">
        <v>84</v>
      </c>
      <c r="AW340" s="14" t="s">
        <v>37</v>
      </c>
      <c r="AX340" s="14" t="s">
        <v>82</v>
      </c>
      <c r="AY340" s="252" t="s">
        <v>149</v>
      </c>
    </row>
    <row r="341" s="2" customFormat="1" ht="33" customHeight="1">
      <c r="A341" s="39"/>
      <c r="B341" s="40"/>
      <c r="C341" s="213" t="s">
        <v>479</v>
      </c>
      <c r="D341" s="213" t="s">
        <v>152</v>
      </c>
      <c r="E341" s="214" t="s">
        <v>480</v>
      </c>
      <c r="F341" s="215" t="s">
        <v>481</v>
      </c>
      <c r="G341" s="216" t="s">
        <v>459</v>
      </c>
      <c r="H341" s="217">
        <v>1</v>
      </c>
      <c r="I341" s="218"/>
      <c r="J341" s="219">
        <f>ROUND(I341*H341,2)</f>
        <v>0</v>
      </c>
      <c r="K341" s="215" t="s">
        <v>19</v>
      </c>
      <c r="L341" s="45"/>
      <c r="M341" s="220" t="s">
        <v>19</v>
      </c>
      <c r="N341" s="221" t="s">
        <v>47</v>
      </c>
      <c r="O341" s="85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247</v>
      </c>
      <c r="AT341" s="224" t="s">
        <v>152</v>
      </c>
      <c r="AU341" s="224" t="s">
        <v>84</v>
      </c>
      <c r="AY341" s="18" t="s">
        <v>149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82</v>
      </c>
      <c r="BK341" s="225">
        <f>ROUND(I341*H341,2)</f>
        <v>0</v>
      </c>
      <c r="BL341" s="18" t="s">
        <v>247</v>
      </c>
      <c r="BM341" s="224" t="s">
        <v>482</v>
      </c>
    </row>
    <row r="342" s="13" customFormat="1">
      <c r="A342" s="13"/>
      <c r="B342" s="231"/>
      <c r="C342" s="232"/>
      <c r="D342" s="233" t="s">
        <v>161</v>
      </c>
      <c r="E342" s="234" t="s">
        <v>19</v>
      </c>
      <c r="F342" s="235" t="s">
        <v>162</v>
      </c>
      <c r="G342" s="232"/>
      <c r="H342" s="234" t="s">
        <v>19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161</v>
      </c>
      <c r="AU342" s="241" t="s">
        <v>84</v>
      </c>
      <c r="AV342" s="13" t="s">
        <v>82</v>
      </c>
      <c r="AW342" s="13" t="s">
        <v>37</v>
      </c>
      <c r="AX342" s="13" t="s">
        <v>76</v>
      </c>
      <c r="AY342" s="241" t="s">
        <v>149</v>
      </c>
    </row>
    <row r="343" s="14" customFormat="1">
      <c r="A343" s="14"/>
      <c r="B343" s="242"/>
      <c r="C343" s="243"/>
      <c r="D343" s="233" t="s">
        <v>161</v>
      </c>
      <c r="E343" s="244" t="s">
        <v>19</v>
      </c>
      <c r="F343" s="245" t="s">
        <v>82</v>
      </c>
      <c r="G343" s="243"/>
      <c r="H343" s="246">
        <v>1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161</v>
      </c>
      <c r="AU343" s="252" t="s">
        <v>84</v>
      </c>
      <c r="AV343" s="14" t="s">
        <v>84</v>
      </c>
      <c r="AW343" s="14" t="s">
        <v>37</v>
      </c>
      <c r="AX343" s="14" t="s">
        <v>82</v>
      </c>
      <c r="AY343" s="252" t="s">
        <v>149</v>
      </c>
    </row>
    <row r="344" s="2" customFormat="1" ht="16.5" customHeight="1">
      <c r="A344" s="39"/>
      <c r="B344" s="40"/>
      <c r="C344" s="213" t="s">
        <v>483</v>
      </c>
      <c r="D344" s="213" t="s">
        <v>152</v>
      </c>
      <c r="E344" s="214" t="s">
        <v>484</v>
      </c>
      <c r="F344" s="215" t="s">
        <v>485</v>
      </c>
      <c r="G344" s="216" t="s">
        <v>155</v>
      </c>
      <c r="H344" s="217">
        <v>1</v>
      </c>
      <c r="I344" s="218"/>
      <c r="J344" s="219">
        <f>ROUND(I344*H344,2)</f>
        <v>0</v>
      </c>
      <c r="K344" s="215" t="s">
        <v>156</v>
      </c>
      <c r="L344" s="45"/>
      <c r="M344" s="220" t="s">
        <v>19</v>
      </c>
      <c r="N344" s="221" t="s">
        <v>47</v>
      </c>
      <c r="O344" s="85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4" t="s">
        <v>157</v>
      </c>
      <c r="AT344" s="224" t="s">
        <v>152</v>
      </c>
      <c r="AU344" s="224" t="s">
        <v>84</v>
      </c>
      <c r="AY344" s="18" t="s">
        <v>149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8" t="s">
        <v>82</v>
      </c>
      <c r="BK344" s="225">
        <f>ROUND(I344*H344,2)</f>
        <v>0</v>
      </c>
      <c r="BL344" s="18" t="s">
        <v>157</v>
      </c>
      <c r="BM344" s="224" t="s">
        <v>486</v>
      </c>
    </row>
    <row r="345" s="2" customFormat="1">
      <c r="A345" s="39"/>
      <c r="B345" s="40"/>
      <c r="C345" s="41"/>
      <c r="D345" s="226" t="s">
        <v>159</v>
      </c>
      <c r="E345" s="41"/>
      <c r="F345" s="227" t="s">
        <v>487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159</v>
      </c>
      <c r="AU345" s="18" t="s">
        <v>84</v>
      </c>
    </row>
    <row r="346" s="13" customFormat="1">
      <c r="A346" s="13"/>
      <c r="B346" s="231"/>
      <c r="C346" s="232"/>
      <c r="D346" s="233" t="s">
        <v>161</v>
      </c>
      <c r="E346" s="234" t="s">
        <v>19</v>
      </c>
      <c r="F346" s="235" t="s">
        <v>162</v>
      </c>
      <c r="G346" s="232"/>
      <c r="H346" s="234" t="s">
        <v>19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161</v>
      </c>
      <c r="AU346" s="241" t="s">
        <v>84</v>
      </c>
      <c r="AV346" s="13" t="s">
        <v>82</v>
      </c>
      <c r="AW346" s="13" t="s">
        <v>37</v>
      </c>
      <c r="AX346" s="13" t="s">
        <v>76</v>
      </c>
      <c r="AY346" s="241" t="s">
        <v>149</v>
      </c>
    </row>
    <row r="347" s="14" customFormat="1">
      <c r="A347" s="14"/>
      <c r="B347" s="242"/>
      <c r="C347" s="243"/>
      <c r="D347" s="233" t="s">
        <v>161</v>
      </c>
      <c r="E347" s="244" t="s">
        <v>19</v>
      </c>
      <c r="F347" s="245" t="s">
        <v>82</v>
      </c>
      <c r="G347" s="243"/>
      <c r="H347" s="246">
        <v>1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2" t="s">
        <v>161</v>
      </c>
      <c r="AU347" s="252" t="s">
        <v>84</v>
      </c>
      <c r="AV347" s="14" t="s">
        <v>84</v>
      </c>
      <c r="AW347" s="14" t="s">
        <v>37</v>
      </c>
      <c r="AX347" s="14" t="s">
        <v>82</v>
      </c>
      <c r="AY347" s="252" t="s">
        <v>149</v>
      </c>
    </row>
    <row r="348" s="2" customFormat="1" ht="16.5" customHeight="1">
      <c r="A348" s="39"/>
      <c r="B348" s="40"/>
      <c r="C348" s="264" t="s">
        <v>488</v>
      </c>
      <c r="D348" s="264" t="s">
        <v>242</v>
      </c>
      <c r="E348" s="265" t="s">
        <v>489</v>
      </c>
      <c r="F348" s="266" t="s">
        <v>490</v>
      </c>
      <c r="G348" s="267" t="s">
        <v>155</v>
      </c>
      <c r="H348" s="268">
        <v>1</v>
      </c>
      <c r="I348" s="269"/>
      <c r="J348" s="270">
        <f>ROUND(I348*H348,2)</f>
        <v>0</v>
      </c>
      <c r="K348" s="266" t="s">
        <v>19</v>
      </c>
      <c r="L348" s="271"/>
      <c r="M348" s="272" t="s">
        <v>19</v>
      </c>
      <c r="N348" s="273" t="s">
        <v>47</v>
      </c>
      <c r="O348" s="85"/>
      <c r="P348" s="222">
        <f>O348*H348</f>
        <v>0</v>
      </c>
      <c r="Q348" s="222">
        <v>0.00042000000000000002</v>
      </c>
      <c r="R348" s="222">
        <f>Q348*H348</f>
        <v>0.00042000000000000002</v>
      </c>
      <c r="S348" s="222">
        <v>0</v>
      </c>
      <c r="T348" s="22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4" t="s">
        <v>342</v>
      </c>
      <c r="AT348" s="224" t="s">
        <v>242</v>
      </c>
      <c r="AU348" s="224" t="s">
        <v>84</v>
      </c>
      <c r="AY348" s="18" t="s">
        <v>149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8" t="s">
        <v>82</v>
      </c>
      <c r="BK348" s="225">
        <f>ROUND(I348*H348,2)</f>
        <v>0</v>
      </c>
      <c r="BL348" s="18" t="s">
        <v>247</v>
      </c>
      <c r="BM348" s="224" t="s">
        <v>491</v>
      </c>
    </row>
    <row r="349" s="13" customFormat="1">
      <c r="A349" s="13"/>
      <c r="B349" s="231"/>
      <c r="C349" s="232"/>
      <c r="D349" s="233" t="s">
        <v>161</v>
      </c>
      <c r="E349" s="234" t="s">
        <v>19</v>
      </c>
      <c r="F349" s="235" t="s">
        <v>162</v>
      </c>
      <c r="G349" s="232"/>
      <c r="H349" s="234" t="s">
        <v>19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161</v>
      </c>
      <c r="AU349" s="241" t="s">
        <v>84</v>
      </c>
      <c r="AV349" s="13" t="s">
        <v>82</v>
      </c>
      <c r="AW349" s="13" t="s">
        <v>37</v>
      </c>
      <c r="AX349" s="13" t="s">
        <v>76</v>
      </c>
      <c r="AY349" s="241" t="s">
        <v>149</v>
      </c>
    </row>
    <row r="350" s="14" customFormat="1">
      <c r="A350" s="14"/>
      <c r="B350" s="242"/>
      <c r="C350" s="243"/>
      <c r="D350" s="233" t="s">
        <v>161</v>
      </c>
      <c r="E350" s="244" t="s">
        <v>19</v>
      </c>
      <c r="F350" s="245" t="s">
        <v>82</v>
      </c>
      <c r="G350" s="243"/>
      <c r="H350" s="246">
        <v>1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2" t="s">
        <v>161</v>
      </c>
      <c r="AU350" s="252" t="s">
        <v>84</v>
      </c>
      <c r="AV350" s="14" t="s">
        <v>84</v>
      </c>
      <c r="AW350" s="14" t="s">
        <v>37</v>
      </c>
      <c r="AX350" s="14" t="s">
        <v>82</v>
      </c>
      <c r="AY350" s="252" t="s">
        <v>149</v>
      </c>
    </row>
    <row r="351" s="2" customFormat="1" ht="16.5" customHeight="1">
      <c r="A351" s="39"/>
      <c r="B351" s="40"/>
      <c r="C351" s="213" t="s">
        <v>492</v>
      </c>
      <c r="D351" s="213" t="s">
        <v>152</v>
      </c>
      <c r="E351" s="214" t="s">
        <v>493</v>
      </c>
      <c r="F351" s="215" t="s">
        <v>494</v>
      </c>
      <c r="G351" s="216" t="s">
        <v>155</v>
      </c>
      <c r="H351" s="217">
        <v>1</v>
      </c>
      <c r="I351" s="218"/>
      <c r="J351" s="219">
        <f>ROUND(I351*H351,2)</f>
        <v>0</v>
      </c>
      <c r="K351" s="215" t="s">
        <v>156</v>
      </c>
      <c r="L351" s="45"/>
      <c r="M351" s="220" t="s">
        <v>19</v>
      </c>
      <c r="N351" s="221" t="s">
        <v>47</v>
      </c>
      <c r="O351" s="85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4" t="s">
        <v>247</v>
      </c>
      <c r="AT351" s="224" t="s">
        <v>152</v>
      </c>
      <c r="AU351" s="224" t="s">
        <v>84</v>
      </c>
      <c r="AY351" s="18" t="s">
        <v>149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8" t="s">
        <v>82</v>
      </c>
      <c r="BK351" s="225">
        <f>ROUND(I351*H351,2)</f>
        <v>0</v>
      </c>
      <c r="BL351" s="18" t="s">
        <v>247</v>
      </c>
      <c r="BM351" s="224" t="s">
        <v>495</v>
      </c>
    </row>
    <row r="352" s="2" customFormat="1">
      <c r="A352" s="39"/>
      <c r="B352" s="40"/>
      <c r="C352" s="41"/>
      <c r="D352" s="226" t="s">
        <v>159</v>
      </c>
      <c r="E352" s="41"/>
      <c r="F352" s="227" t="s">
        <v>496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159</v>
      </c>
      <c r="AU352" s="18" t="s">
        <v>84</v>
      </c>
    </row>
    <row r="353" s="13" customFormat="1">
      <c r="A353" s="13"/>
      <c r="B353" s="231"/>
      <c r="C353" s="232"/>
      <c r="D353" s="233" t="s">
        <v>161</v>
      </c>
      <c r="E353" s="234" t="s">
        <v>19</v>
      </c>
      <c r="F353" s="235" t="s">
        <v>162</v>
      </c>
      <c r="G353" s="232"/>
      <c r="H353" s="234" t="s">
        <v>19</v>
      </c>
      <c r="I353" s="236"/>
      <c r="J353" s="232"/>
      <c r="K353" s="232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161</v>
      </c>
      <c r="AU353" s="241" t="s">
        <v>84</v>
      </c>
      <c r="AV353" s="13" t="s">
        <v>82</v>
      </c>
      <c r="AW353" s="13" t="s">
        <v>37</v>
      </c>
      <c r="AX353" s="13" t="s">
        <v>76</v>
      </c>
      <c r="AY353" s="241" t="s">
        <v>149</v>
      </c>
    </row>
    <row r="354" s="14" customFormat="1">
      <c r="A354" s="14"/>
      <c r="B354" s="242"/>
      <c r="C354" s="243"/>
      <c r="D354" s="233" t="s">
        <v>161</v>
      </c>
      <c r="E354" s="244" t="s">
        <v>19</v>
      </c>
      <c r="F354" s="245" t="s">
        <v>82</v>
      </c>
      <c r="G354" s="243"/>
      <c r="H354" s="246">
        <v>1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161</v>
      </c>
      <c r="AU354" s="252" t="s">
        <v>84</v>
      </c>
      <c r="AV354" s="14" t="s">
        <v>84</v>
      </c>
      <c r="AW354" s="14" t="s">
        <v>37</v>
      </c>
      <c r="AX354" s="14" t="s">
        <v>82</v>
      </c>
      <c r="AY354" s="252" t="s">
        <v>149</v>
      </c>
    </row>
    <row r="355" s="2" customFormat="1" ht="16.5" customHeight="1">
      <c r="A355" s="39"/>
      <c r="B355" s="40"/>
      <c r="C355" s="264" t="s">
        <v>497</v>
      </c>
      <c r="D355" s="264" t="s">
        <v>242</v>
      </c>
      <c r="E355" s="265" t="s">
        <v>498</v>
      </c>
      <c r="F355" s="266" t="s">
        <v>499</v>
      </c>
      <c r="G355" s="267" t="s">
        <v>155</v>
      </c>
      <c r="H355" s="268">
        <v>1</v>
      </c>
      <c r="I355" s="269"/>
      <c r="J355" s="270">
        <f>ROUND(I355*H355,2)</f>
        <v>0</v>
      </c>
      <c r="K355" s="266" t="s">
        <v>19</v>
      </c>
      <c r="L355" s="271"/>
      <c r="M355" s="272" t="s">
        <v>19</v>
      </c>
      <c r="N355" s="273" t="s">
        <v>47</v>
      </c>
      <c r="O355" s="85"/>
      <c r="P355" s="222">
        <f>O355*H355</f>
        <v>0</v>
      </c>
      <c r="Q355" s="222">
        <v>0.00014999999999999999</v>
      </c>
      <c r="R355" s="222">
        <f>Q355*H355</f>
        <v>0.00014999999999999999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342</v>
      </c>
      <c r="AT355" s="224" t="s">
        <v>242</v>
      </c>
      <c r="AU355" s="224" t="s">
        <v>84</v>
      </c>
      <c r="AY355" s="18" t="s">
        <v>149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82</v>
      </c>
      <c r="BK355" s="225">
        <f>ROUND(I355*H355,2)</f>
        <v>0</v>
      </c>
      <c r="BL355" s="18" t="s">
        <v>247</v>
      </c>
      <c r="BM355" s="224" t="s">
        <v>500</v>
      </c>
    </row>
    <row r="356" s="13" customFormat="1">
      <c r="A356" s="13"/>
      <c r="B356" s="231"/>
      <c r="C356" s="232"/>
      <c r="D356" s="233" t="s">
        <v>161</v>
      </c>
      <c r="E356" s="234" t="s">
        <v>19</v>
      </c>
      <c r="F356" s="235" t="s">
        <v>162</v>
      </c>
      <c r="G356" s="232"/>
      <c r="H356" s="234" t="s">
        <v>19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161</v>
      </c>
      <c r="AU356" s="241" t="s">
        <v>84</v>
      </c>
      <c r="AV356" s="13" t="s">
        <v>82</v>
      </c>
      <c r="AW356" s="13" t="s">
        <v>37</v>
      </c>
      <c r="AX356" s="13" t="s">
        <v>76</v>
      </c>
      <c r="AY356" s="241" t="s">
        <v>149</v>
      </c>
    </row>
    <row r="357" s="14" customFormat="1">
      <c r="A357" s="14"/>
      <c r="B357" s="242"/>
      <c r="C357" s="243"/>
      <c r="D357" s="233" t="s">
        <v>161</v>
      </c>
      <c r="E357" s="244" t="s">
        <v>19</v>
      </c>
      <c r="F357" s="245" t="s">
        <v>82</v>
      </c>
      <c r="G357" s="243"/>
      <c r="H357" s="246">
        <v>1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161</v>
      </c>
      <c r="AU357" s="252" t="s">
        <v>84</v>
      </c>
      <c r="AV357" s="14" t="s">
        <v>84</v>
      </c>
      <c r="AW357" s="14" t="s">
        <v>37</v>
      </c>
      <c r="AX357" s="14" t="s">
        <v>82</v>
      </c>
      <c r="AY357" s="252" t="s">
        <v>149</v>
      </c>
    </row>
    <row r="358" s="2" customFormat="1" ht="37.8" customHeight="1">
      <c r="A358" s="39"/>
      <c r="B358" s="40"/>
      <c r="C358" s="213" t="s">
        <v>501</v>
      </c>
      <c r="D358" s="213" t="s">
        <v>152</v>
      </c>
      <c r="E358" s="214" t="s">
        <v>502</v>
      </c>
      <c r="F358" s="215" t="s">
        <v>503</v>
      </c>
      <c r="G358" s="216" t="s">
        <v>155</v>
      </c>
      <c r="H358" s="217">
        <v>1</v>
      </c>
      <c r="I358" s="218"/>
      <c r="J358" s="219">
        <f>ROUND(I358*H358,2)</f>
        <v>0</v>
      </c>
      <c r="K358" s="215" t="s">
        <v>156</v>
      </c>
      <c r="L358" s="45"/>
      <c r="M358" s="220" t="s">
        <v>19</v>
      </c>
      <c r="N358" s="221" t="s">
        <v>47</v>
      </c>
      <c r="O358" s="85"/>
      <c r="P358" s="222">
        <f>O358*H358</f>
        <v>0</v>
      </c>
      <c r="Q358" s="222">
        <v>0.00046999999999999999</v>
      </c>
      <c r="R358" s="222">
        <f>Q358*H358</f>
        <v>0.00046999999999999999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247</v>
      </c>
      <c r="AT358" s="224" t="s">
        <v>152</v>
      </c>
      <c r="AU358" s="224" t="s">
        <v>84</v>
      </c>
      <c r="AY358" s="18" t="s">
        <v>149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8" t="s">
        <v>82</v>
      </c>
      <c r="BK358" s="225">
        <f>ROUND(I358*H358,2)</f>
        <v>0</v>
      </c>
      <c r="BL358" s="18" t="s">
        <v>247</v>
      </c>
      <c r="BM358" s="224" t="s">
        <v>504</v>
      </c>
    </row>
    <row r="359" s="2" customFormat="1">
      <c r="A359" s="39"/>
      <c r="B359" s="40"/>
      <c r="C359" s="41"/>
      <c r="D359" s="226" t="s">
        <v>159</v>
      </c>
      <c r="E359" s="41"/>
      <c r="F359" s="227" t="s">
        <v>505</v>
      </c>
      <c r="G359" s="41"/>
      <c r="H359" s="41"/>
      <c r="I359" s="228"/>
      <c r="J359" s="41"/>
      <c r="K359" s="41"/>
      <c r="L359" s="45"/>
      <c r="M359" s="229"/>
      <c r="N359" s="230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159</v>
      </c>
      <c r="AU359" s="18" t="s">
        <v>84</v>
      </c>
    </row>
    <row r="360" s="13" customFormat="1">
      <c r="A360" s="13"/>
      <c r="B360" s="231"/>
      <c r="C360" s="232"/>
      <c r="D360" s="233" t="s">
        <v>161</v>
      </c>
      <c r="E360" s="234" t="s">
        <v>19</v>
      </c>
      <c r="F360" s="235" t="s">
        <v>162</v>
      </c>
      <c r="G360" s="232"/>
      <c r="H360" s="234" t="s">
        <v>19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161</v>
      </c>
      <c r="AU360" s="241" t="s">
        <v>84</v>
      </c>
      <c r="AV360" s="13" t="s">
        <v>82</v>
      </c>
      <c r="AW360" s="13" t="s">
        <v>37</v>
      </c>
      <c r="AX360" s="13" t="s">
        <v>76</v>
      </c>
      <c r="AY360" s="241" t="s">
        <v>149</v>
      </c>
    </row>
    <row r="361" s="14" customFormat="1">
      <c r="A361" s="14"/>
      <c r="B361" s="242"/>
      <c r="C361" s="243"/>
      <c r="D361" s="233" t="s">
        <v>161</v>
      </c>
      <c r="E361" s="244" t="s">
        <v>19</v>
      </c>
      <c r="F361" s="245" t="s">
        <v>82</v>
      </c>
      <c r="G361" s="243"/>
      <c r="H361" s="246">
        <v>1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2" t="s">
        <v>161</v>
      </c>
      <c r="AU361" s="252" t="s">
        <v>84</v>
      </c>
      <c r="AV361" s="14" t="s">
        <v>84</v>
      </c>
      <c r="AW361" s="14" t="s">
        <v>37</v>
      </c>
      <c r="AX361" s="14" t="s">
        <v>82</v>
      </c>
      <c r="AY361" s="252" t="s">
        <v>149</v>
      </c>
    </row>
    <row r="362" s="2" customFormat="1" ht="37.8" customHeight="1">
      <c r="A362" s="39"/>
      <c r="B362" s="40"/>
      <c r="C362" s="264" t="s">
        <v>506</v>
      </c>
      <c r="D362" s="264" t="s">
        <v>242</v>
      </c>
      <c r="E362" s="265" t="s">
        <v>507</v>
      </c>
      <c r="F362" s="266" t="s">
        <v>508</v>
      </c>
      <c r="G362" s="267" t="s">
        <v>155</v>
      </c>
      <c r="H362" s="268">
        <v>1</v>
      </c>
      <c r="I362" s="269"/>
      <c r="J362" s="270">
        <f>ROUND(I362*H362,2)</f>
        <v>0</v>
      </c>
      <c r="K362" s="266" t="s">
        <v>156</v>
      </c>
      <c r="L362" s="271"/>
      <c r="M362" s="272" t="s">
        <v>19</v>
      </c>
      <c r="N362" s="273" t="s">
        <v>47</v>
      </c>
      <c r="O362" s="85"/>
      <c r="P362" s="222">
        <f>O362*H362</f>
        <v>0</v>
      </c>
      <c r="Q362" s="222">
        <v>0.016</v>
      </c>
      <c r="R362" s="222">
        <f>Q362*H362</f>
        <v>0.016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342</v>
      </c>
      <c r="AT362" s="224" t="s">
        <v>242</v>
      </c>
      <c r="AU362" s="224" t="s">
        <v>84</v>
      </c>
      <c r="AY362" s="18" t="s">
        <v>149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82</v>
      </c>
      <c r="BK362" s="225">
        <f>ROUND(I362*H362,2)</f>
        <v>0</v>
      </c>
      <c r="BL362" s="18" t="s">
        <v>247</v>
      </c>
      <c r="BM362" s="224" t="s">
        <v>509</v>
      </c>
    </row>
    <row r="363" s="2" customFormat="1">
      <c r="A363" s="39"/>
      <c r="B363" s="40"/>
      <c r="C363" s="41"/>
      <c r="D363" s="226" t="s">
        <v>159</v>
      </c>
      <c r="E363" s="41"/>
      <c r="F363" s="227" t="s">
        <v>510</v>
      </c>
      <c r="G363" s="41"/>
      <c r="H363" s="41"/>
      <c r="I363" s="228"/>
      <c r="J363" s="41"/>
      <c r="K363" s="41"/>
      <c r="L363" s="45"/>
      <c r="M363" s="229"/>
      <c r="N363" s="230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159</v>
      </c>
      <c r="AU363" s="18" t="s">
        <v>84</v>
      </c>
    </row>
    <row r="364" s="13" customFormat="1">
      <c r="A364" s="13"/>
      <c r="B364" s="231"/>
      <c r="C364" s="232"/>
      <c r="D364" s="233" t="s">
        <v>161</v>
      </c>
      <c r="E364" s="234" t="s">
        <v>19</v>
      </c>
      <c r="F364" s="235" t="s">
        <v>162</v>
      </c>
      <c r="G364" s="232"/>
      <c r="H364" s="234" t="s">
        <v>19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161</v>
      </c>
      <c r="AU364" s="241" t="s">
        <v>84</v>
      </c>
      <c r="AV364" s="13" t="s">
        <v>82</v>
      </c>
      <c r="AW364" s="13" t="s">
        <v>37</v>
      </c>
      <c r="AX364" s="13" t="s">
        <v>76</v>
      </c>
      <c r="AY364" s="241" t="s">
        <v>149</v>
      </c>
    </row>
    <row r="365" s="14" customFormat="1">
      <c r="A365" s="14"/>
      <c r="B365" s="242"/>
      <c r="C365" s="243"/>
      <c r="D365" s="233" t="s">
        <v>161</v>
      </c>
      <c r="E365" s="244" t="s">
        <v>19</v>
      </c>
      <c r="F365" s="245" t="s">
        <v>82</v>
      </c>
      <c r="G365" s="243"/>
      <c r="H365" s="246">
        <v>1</v>
      </c>
      <c r="I365" s="247"/>
      <c r="J365" s="243"/>
      <c r="K365" s="243"/>
      <c r="L365" s="248"/>
      <c r="M365" s="249"/>
      <c r="N365" s="250"/>
      <c r="O365" s="250"/>
      <c r="P365" s="250"/>
      <c r="Q365" s="250"/>
      <c r="R365" s="250"/>
      <c r="S365" s="250"/>
      <c r="T365" s="25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2" t="s">
        <v>161</v>
      </c>
      <c r="AU365" s="252" t="s">
        <v>84</v>
      </c>
      <c r="AV365" s="14" t="s">
        <v>84</v>
      </c>
      <c r="AW365" s="14" t="s">
        <v>37</v>
      </c>
      <c r="AX365" s="14" t="s">
        <v>82</v>
      </c>
      <c r="AY365" s="252" t="s">
        <v>149</v>
      </c>
    </row>
    <row r="366" s="2" customFormat="1" ht="44.25" customHeight="1">
      <c r="A366" s="39"/>
      <c r="B366" s="40"/>
      <c r="C366" s="213" t="s">
        <v>511</v>
      </c>
      <c r="D366" s="213" t="s">
        <v>152</v>
      </c>
      <c r="E366" s="214" t="s">
        <v>512</v>
      </c>
      <c r="F366" s="215" t="s">
        <v>513</v>
      </c>
      <c r="G366" s="216" t="s">
        <v>210</v>
      </c>
      <c r="H366" s="217">
        <v>0.082000000000000003</v>
      </c>
      <c r="I366" s="218"/>
      <c r="J366" s="219">
        <f>ROUND(I366*H366,2)</f>
        <v>0</v>
      </c>
      <c r="K366" s="215" t="s">
        <v>156</v>
      </c>
      <c r="L366" s="45"/>
      <c r="M366" s="220" t="s">
        <v>19</v>
      </c>
      <c r="N366" s="221" t="s">
        <v>47</v>
      </c>
      <c r="O366" s="85"/>
      <c r="P366" s="222">
        <f>O366*H366</f>
        <v>0</v>
      </c>
      <c r="Q366" s="222">
        <v>0</v>
      </c>
      <c r="R366" s="222">
        <f>Q366*H366</f>
        <v>0</v>
      </c>
      <c r="S366" s="222">
        <v>0</v>
      </c>
      <c r="T366" s="223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4" t="s">
        <v>247</v>
      </c>
      <c r="AT366" s="224" t="s">
        <v>152</v>
      </c>
      <c r="AU366" s="224" t="s">
        <v>84</v>
      </c>
      <c r="AY366" s="18" t="s">
        <v>149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8" t="s">
        <v>82</v>
      </c>
      <c r="BK366" s="225">
        <f>ROUND(I366*H366,2)</f>
        <v>0</v>
      </c>
      <c r="BL366" s="18" t="s">
        <v>247</v>
      </c>
      <c r="BM366" s="224" t="s">
        <v>514</v>
      </c>
    </row>
    <row r="367" s="2" customFormat="1">
      <c r="A367" s="39"/>
      <c r="B367" s="40"/>
      <c r="C367" s="41"/>
      <c r="D367" s="226" t="s">
        <v>159</v>
      </c>
      <c r="E367" s="41"/>
      <c r="F367" s="227" t="s">
        <v>515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159</v>
      </c>
      <c r="AU367" s="18" t="s">
        <v>84</v>
      </c>
    </row>
    <row r="368" s="2" customFormat="1" ht="49.05" customHeight="1">
      <c r="A368" s="39"/>
      <c r="B368" s="40"/>
      <c r="C368" s="213" t="s">
        <v>516</v>
      </c>
      <c r="D368" s="213" t="s">
        <v>152</v>
      </c>
      <c r="E368" s="214" t="s">
        <v>517</v>
      </c>
      <c r="F368" s="215" t="s">
        <v>518</v>
      </c>
      <c r="G368" s="216" t="s">
        <v>210</v>
      </c>
      <c r="H368" s="217">
        <v>0.082000000000000003</v>
      </c>
      <c r="I368" s="218"/>
      <c r="J368" s="219">
        <f>ROUND(I368*H368,2)</f>
        <v>0</v>
      </c>
      <c r="K368" s="215" t="s">
        <v>156</v>
      </c>
      <c r="L368" s="45"/>
      <c r="M368" s="220" t="s">
        <v>19</v>
      </c>
      <c r="N368" s="221" t="s">
        <v>47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247</v>
      </c>
      <c r="AT368" s="224" t="s">
        <v>152</v>
      </c>
      <c r="AU368" s="224" t="s">
        <v>84</v>
      </c>
      <c r="AY368" s="18" t="s">
        <v>149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82</v>
      </c>
      <c r="BK368" s="225">
        <f>ROUND(I368*H368,2)</f>
        <v>0</v>
      </c>
      <c r="BL368" s="18" t="s">
        <v>247</v>
      </c>
      <c r="BM368" s="224" t="s">
        <v>519</v>
      </c>
    </row>
    <row r="369" s="2" customFormat="1">
      <c r="A369" s="39"/>
      <c r="B369" s="40"/>
      <c r="C369" s="41"/>
      <c r="D369" s="226" t="s">
        <v>159</v>
      </c>
      <c r="E369" s="41"/>
      <c r="F369" s="227" t="s">
        <v>520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159</v>
      </c>
      <c r="AU369" s="18" t="s">
        <v>84</v>
      </c>
    </row>
    <row r="370" s="12" customFormat="1" ht="22.8" customHeight="1">
      <c r="A370" s="12"/>
      <c r="B370" s="197"/>
      <c r="C370" s="198"/>
      <c r="D370" s="199" t="s">
        <v>75</v>
      </c>
      <c r="E370" s="211" t="s">
        <v>521</v>
      </c>
      <c r="F370" s="211" t="s">
        <v>522</v>
      </c>
      <c r="G370" s="198"/>
      <c r="H370" s="198"/>
      <c r="I370" s="201"/>
      <c r="J370" s="212">
        <f>BK370</f>
        <v>0</v>
      </c>
      <c r="K370" s="198"/>
      <c r="L370" s="203"/>
      <c r="M370" s="204"/>
      <c r="N370" s="205"/>
      <c r="O370" s="205"/>
      <c r="P370" s="206">
        <f>SUM(P371:P381)</f>
        <v>0</v>
      </c>
      <c r="Q370" s="205"/>
      <c r="R370" s="206">
        <f>SUM(R371:R381)</f>
        <v>0.0017600000000000001</v>
      </c>
      <c r="S370" s="205"/>
      <c r="T370" s="207">
        <f>SUM(T371:T381)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8" t="s">
        <v>84</v>
      </c>
      <c r="AT370" s="209" t="s">
        <v>75</v>
      </c>
      <c r="AU370" s="209" t="s">
        <v>82</v>
      </c>
      <c r="AY370" s="208" t="s">
        <v>149</v>
      </c>
      <c r="BK370" s="210">
        <f>SUM(BK371:BK381)</f>
        <v>0</v>
      </c>
    </row>
    <row r="371" s="2" customFormat="1" ht="24.15" customHeight="1">
      <c r="A371" s="39"/>
      <c r="B371" s="40"/>
      <c r="C371" s="213" t="s">
        <v>523</v>
      </c>
      <c r="D371" s="213" t="s">
        <v>152</v>
      </c>
      <c r="E371" s="214" t="s">
        <v>524</v>
      </c>
      <c r="F371" s="215" t="s">
        <v>525</v>
      </c>
      <c r="G371" s="216" t="s">
        <v>175</v>
      </c>
      <c r="H371" s="217">
        <v>17.600000000000001</v>
      </c>
      <c r="I371" s="218"/>
      <c r="J371" s="219">
        <f>ROUND(I371*H371,2)</f>
        <v>0</v>
      </c>
      <c r="K371" s="215" t="s">
        <v>156</v>
      </c>
      <c r="L371" s="45"/>
      <c r="M371" s="220" t="s">
        <v>19</v>
      </c>
      <c r="N371" s="221" t="s">
        <v>47</v>
      </c>
      <c r="O371" s="85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157</v>
      </c>
      <c r="AT371" s="224" t="s">
        <v>152</v>
      </c>
      <c r="AU371" s="224" t="s">
        <v>84</v>
      </c>
      <c r="AY371" s="18" t="s">
        <v>149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8" t="s">
        <v>82</v>
      </c>
      <c r="BK371" s="225">
        <f>ROUND(I371*H371,2)</f>
        <v>0</v>
      </c>
      <c r="BL371" s="18" t="s">
        <v>157</v>
      </c>
      <c r="BM371" s="224" t="s">
        <v>526</v>
      </c>
    </row>
    <row r="372" s="2" customFormat="1">
      <c r="A372" s="39"/>
      <c r="B372" s="40"/>
      <c r="C372" s="41"/>
      <c r="D372" s="226" t="s">
        <v>159</v>
      </c>
      <c r="E372" s="41"/>
      <c r="F372" s="227" t="s">
        <v>527</v>
      </c>
      <c r="G372" s="41"/>
      <c r="H372" s="41"/>
      <c r="I372" s="228"/>
      <c r="J372" s="41"/>
      <c r="K372" s="41"/>
      <c r="L372" s="45"/>
      <c r="M372" s="229"/>
      <c r="N372" s="230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159</v>
      </c>
      <c r="AU372" s="18" t="s">
        <v>84</v>
      </c>
    </row>
    <row r="373" s="13" customFormat="1">
      <c r="A373" s="13"/>
      <c r="B373" s="231"/>
      <c r="C373" s="232"/>
      <c r="D373" s="233" t="s">
        <v>161</v>
      </c>
      <c r="E373" s="234" t="s">
        <v>19</v>
      </c>
      <c r="F373" s="235" t="s">
        <v>162</v>
      </c>
      <c r="G373" s="232"/>
      <c r="H373" s="234" t="s">
        <v>19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161</v>
      </c>
      <c r="AU373" s="241" t="s">
        <v>84</v>
      </c>
      <c r="AV373" s="13" t="s">
        <v>82</v>
      </c>
      <c r="AW373" s="13" t="s">
        <v>37</v>
      </c>
      <c r="AX373" s="13" t="s">
        <v>76</v>
      </c>
      <c r="AY373" s="241" t="s">
        <v>149</v>
      </c>
    </row>
    <row r="374" s="14" customFormat="1">
      <c r="A374" s="14"/>
      <c r="B374" s="242"/>
      <c r="C374" s="243"/>
      <c r="D374" s="233" t="s">
        <v>161</v>
      </c>
      <c r="E374" s="244" t="s">
        <v>19</v>
      </c>
      <c r="F374" s="245" t="s">
        <v>528</v>
      </c>
      <c r="G374" s="243"/>
      <c r="H374" s="246">
        <v>17.600000000000001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2" t="s">
        <v>161</v>
      </c>
      <c r="AU374" s="252" t="s">
        <v>84</v>
      </c>
      <c r="AV374" s="14" t="s">
        <v>84</v>
      </c>
      <c r="AW374" s="14" t="s">
        <v>37</v>
      </c>
      <c r="AX374" s="14" t="s">
        <v>82</v>
      </c>
      <c r="AY374" s="252" t="s">
        <v>149</v>
      </c>
    </row>
    <row r="375" s="2" customFormat="1" ht="24.15" customHeight="1">
      <c r="A375" s="39"/>
      <c r="B375" s="40"/>
      <c r="C375" s="264" t="s">
        <v>529</v>
      </c>
      <c r="D375" s="264" t="s">
        <v>242</v>
      </c>
      <c r="E375" s="265" t="s">
        <v>530</v>
      </c>
      <c r="F375" s="266" t="s">
        <v>531</v>
      </c>
      <c r="G375" s="267" t="s">
        <v>155</v>
      </c>
      <c r="H375" s="268">
        <v>11</v>
      </c>
      <c r="I375" s="269"/>
      <c r="J375" s="270">
        <f>ROUND(I375*H375,2)</f>
        <v>0</v>
      </c>
      <c r="K375" s="266" t="s">
        <v>19</v>
      </c>
      <c r="L375" s="271"/>
      <c r="M375" s="272" t="s">
        <v>19</v>
      </c>
      <c r="N375" s="273" t="s">
        <v>47</v>
      </c>
      <c r="O375" s="85"/>
      <c r="P375" s="222">
        <f>O375*H375</f>
        <v>0</v>
      </c>
      <c r="Q375" s="222">
        <v>0.00016000000000000001</v>
      </c>
      <c r="R375" s="222">
        <f>Q375*H375</f>
        <v>0.0017600000000000001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342</v>
      </c>
      <c r="AT375" s="224" t="s">
        <v>242</v>
      </c>
      <c r="AU375" s="224" t="s">
        <v>84</v>
      </c>
      <c r="AY375" s="18" t="s">
        <v>149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82</v>
      </c>
      <c r="BK375" s="225">
        <f>ROUND(I375*H375,2)</f>
        <v>0</v>
      </c>
      <c r="BL375" s="18" t="s">
        <v>247</v>
      </c>
      <c r="BM375" s="224" t="s">
        <v>532</v>
      </c>
    </row>
    <row r="376" s="13" customFormat="1">
      <c r="A376" s="13"/>
      <c r="B376" s="231"/>
      <c r="C376" s="232"/>
      <c r="D376" s="233" t="s">
        <v>161</v>
      </c>
      <c r="E376" s="234" t="s">
        <v>19</v>
      </c>
      <c r="F376" s="235" t="s">
        <v>162</v>
      </c>
      <c r="G376" s="232"/>
      <c r="H376" s="234" t="s">
        <v>19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161</v>
      </c>
      <c r="AU376" s="241" t="s">
        <v>84</v>
      </c>
      <c r="AV376" s="13" t="s">
        <v>82</v>
      </c>
      <c r="AW376" s="13" t="s">
        <v>37</v>
      </c>
      <c r="AX376" s="13" t="s">
        <v>76</v>
      </c>
      <c r="AY376" s="241" t="s">
        <v>149</v>
      </c>
    </row>
    <row r="377" s="14" customFormat="1">
      <c r="A377" s="14"/>
      <c r="B377" s="242"/>
      <c r="C377" s="243"/>
      <c r="D377" s="233" t="s">
        <v>161</v>
      </c>
      <c r="E377" s="244" t="s">
        <v>19</v>
      </c>
      <c r="F377" s="245" t="s">
        <v>220</v>
      </c>
      <c r="G377" s="243"/>
      <c r="H377" s="246">
        <v>11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2" t="s">
        <v>161</v>
      </c>
      <c r="AU377" s="252" t="s">
        <v>84</v>
      </c>
      <c r="AV377" s="14" t="s">
        <v>84</v>
      </c>
      <c r="AW377" s="14" t="s">
        <v>37</v>
      </c>
      <c r="AX377" s="14" t="s">
        <v>82</v>
      </c>
      <c r="AY377" s="252" t="s">
        <v>149</v>
      </c>
    </row>
    <row r="378" s="2" customFormat="1" ht="44.25" customHeight="1">
      <c r="A378" s="39"/>
      <c r="B378" s="40"/>
      <c r="C378" s="213" t="s">
        <v>533</v>
      </c>
      <c r="D378" s="213" t="s">
        <v>152</v>
      </c>
      <c r="E378" s="214" t="s">
        <v>534</v>
      </c>
      <c r="F378" s="215" t="s">
        <v>535</v>
      </c>
      <c r="G378" s="216" t="s">
        <v>210</v>
      </c>
      <c r="H378" s="217">
        <v>0.002</v>
      </c>
      <c r="I378" s="218"/>
      <c r="J378" s="219">
        <f>ROUND(I378*H378,2)</f>
        <v>0</v>
      </c>
      <c r="K378" s="215" t="s">
        <v>156</v>
      </c>
      <c r="L378" s="45"/>
      <c r="M378" s="220" t="s">
        <v>19</v>
      </c>
      <c r="N378" s="221" t="s">
        <v>47</v>
      </c>
      <c r="O378" s="85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247</v>
      </c>
      <c r="AT378" s="224" t="s">
        <v>152</v>
      </c>
      <c r="AU378" s="224" t="s">
        <v>84</v>
      </c>
      <c r="AY378" s="18" t="s">
        <v>149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82</v>
      </c>
      <c r="BK378" s="225">
        <f>ROUND(I378*H378,2)</f>
        <v>0</v>
      </c>
      <c r="BL378" s="18" t="s">
        <v>247</v>
      </c>
      <c r="BM378" s="224" t="s">
        <v>536</v>
      </c>
    </row>
    <row r="379" s="2" customFormat="1">
      <c r="A379" s="39"/>
      <c r="B379" s="40"/>
      <c r="C379" s="41"/>
      <c r="D379" s="226" t="s">
        <v>159</v>
      </c>
      <c r="E379" s="41"/>
      <c r="F379" s="227" t="s">
        <v>537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159</v>
      </c>
      <c r="AU379" s="18" t="s">
        <v>84</v>
      </c>
    </row>
    <row r="380" s="2" customFormat="1" ht="49.05" customHeight="1">
      <c r="A380" s="39"/>
      <c r="B380" s="40"/>
      <c r="C380" s="213" t="s">
        <v>538</v>
      </c>
      <c r="D380" s="213" t="s">
        <v>152</v>
      </c>
      <c r="E380" s="214" t="s">
        <v>539</v>
      </c>
      <c r="F380" s="215" t="s">
        <v>540</v>
      </c>
      <c r="G380" s="216" t="s">
        <v>210</v>
      </c>
      <c r="H380" s="217">
        <v>0.002</v>
      </c>
      <c r="I380" s="218"/>
      <c r="J380" s="219">
        <f>ROUND(I380*H380,2)</f>
        <v>0</v>
      </c>
      <c r="K380" s="215" t="s">
        <v>156</v>
      </c>
      <c r="L380" s="45"/>
      <c r="M380" s="220" t="s">
        <v>19</v>
      </c>
      <c r="N380" s="221" t="s">
        <v>47</v>
      </c>
      <c r="O380" s="85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247</v>
      </c>
      <c r="AT380" s="224" t="s">
        <v>152</v>
      </c>
      <c r="AU380" s="224" t="s">
        <v>84</v>
      </c>
      <c r="AY380" s="18" t="s">
        <v>149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8" t="s">
        <v>82</v>
      </c>
      <c r="BK380" s="225">
        <f>ROUND(I380*H380,2)</f>
        <v>0</v>
      </c>
      <c r="BL380" s="18" t="s">
        <v>247</v>
      </c>
      <c r="BM380" s="224" t="s">
        <v>541</v>
      </c>
    </row>
    <row r="381" s="2" customFormat="1">
      <c r="A381" s="39"/>
      <c r="B381" s="40"/>
      <c r="C381" s="41"/>
      <c r="D381" s="226" t="s">
        <v>159</v>
      </c>
      <c r="E381" s="41"/>
      <c r="F381" s="227" t="s">
        <v>542</v>
      </c>
      <c r="G381" s="41"/>
      <c r="H381" s="41"/>
      <c r="I381" s="228"/>
      <c r="J381" s="41"/>
      <c r="K381" s="41"/>
      <c r="L381" s="45"/>
      <c r="M381" s="229"/>
      <c r="N381" s="230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159</v>
      </c>
      <c r="AU381" s="18" t="s">
        <v>84</v>
      </c>
    </row>
    <row r="382" s="12" customFormat="1" ht="22.8" customHeight="1">
      <c r="A382" s="12"/>
      <c r="B382" s="197"/>
      <c r="C382" s="198"/>
      <c r="D382" s="199" t="s">
        <v>75</v>
      </c>
      <c r="E382" s="211" t="s">
        <v>543</v>
      </c>
      <c r="F382" s="211" t="s">
        <v>544</v>
      </c>
      <c r="G382" s="198"/>
      <c r="H382" s="198"/>
      <c r="I382" s="201"/>
      <c r="J382" s="212">
        <f>BK382</f>
        <v>0</v>
      </c>
      <c r="K382" s="198"/>
      <c r="L382" s="203"/>
      <c r="M382" s="204"/>
      <c r="N382" s="205"/>
      <c r="O382" s="205"/>
      <c r="P382" s="206">
        <f>SUM(P383:P422)</f>
        <v>0</v>
      </c>
      <c r="Q382" s="205"/>
      <c r="R382" s="206">
        <f>SUM(R383:R422)</f>
        <v>1.4815088999999999</v>
      </c>
      <c r="S382" s="205"/>
      <c r="T382" s="207">
        <f>SUM(T383:T422)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8" t="s">
        <v>84</v>
      </c>
      <c r="AT382" s="209" t="s">
        <v>75</v>
      </c>
      <c r="AU382" s="209" t="s">
        <v>82</v>
      </c>
      <c r="AY382" s="208" t="s">
        <v>149</v>
      </c>
      <c r="BK382" s="210">
        <f>SUM(BK383:BK422)</f>
        <v>0</v>
      </c>
    </row>
    <row r="383" s="2" customFormat="1" ht="24.15" customHeight="1">
      <c r="A383" s="39"/>
      <c r="B383" s="40"/>
      <c r="C383" s="213" t="s">
        <v>545</v>
      </c>
      <c r="D383" s="213" t="s">
        <v>152</v>
      </c>
      <c r="E383" s="214" t="s">
        <v>546</v>
      </c>
      <c r="F383" s="215" t="s">
        <v>547</v>
      </c>
      <c r="G383" s="216" t="s">
        <v>175</v>
      </c>
      <c r="H383" s="217">
        <v>4.1500000000000004</v>
      </c>
      <c r="I383" s="218"/>
      <c r="J383" s="219">
        <f>ROUND(I383*H383,2)</f>
        <v>0</v>
      </c>
      <c r="K383" s="215" t="s">
        <v>156</v>
      </c>
      <c r="L383" s="45"/>
      <c r="M383" s="220" t="s">
        <v>19</v>
      </c>
      <c r="N383" s="221" t="s">
        <v>47</v>
      </c>
      <c r="O383" s="85"/>
      <c r="P383" s="222">
        <f>O383*H383</f>
        <v>0</v>
      </c>
      <c r="Q383" s="222">
        <v>0</v>
      </c>
      <c r="R383" s="222">
        <f>Q383*H383</f>
        <v>0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247</v>
      </c>
      <c r="AT383" s="224" t="s">
        <v>152</v>
      </c>
      <c r="AU383" s="224" t="s">
        <v>84</v>
      </c>
      <c r="AY383" s="18" t="s">
        <v>149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82</v>
      </c>
      <c r="BK383" s="225">
        <f>ROUND(I383*H383,2)</f>
        <v>0</v>
      </c>
      <c r="BL383" s="18" t="s">
        <v>247</v>
      </c>
      <c r="BM383" s="224" t="s">
        <v>548</v>
      </c>
    </row>
    <row r="384" s="2" customFormat="1">
      <c r="A384" s="39"/>
      <c r="B384" s="40"/>
      <c r="C384" s="41"/>
      <c r="D384" s="226" t="s">
        <v>159</v>
      </c>
      <c r="E384" s="41"/>
      <c r="F384" s="227" t="s">
        <v>549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159</v>
      </c>
      <c r="AU384" s="18" t="s">
        <v>84</v>
      </c>
    </row>
    <row r="385" s="13" customFormat="1">
      <c r="A385" s="13"/>
      <c r="B385" s="231"/>
      <c r="C385" s="232"/>
      <c r="D385" s="233" t="s">
        <v>161</v>
      </c>
      <c r="E385" s="234" t="s">
        <v>19</v>
      </c>
      <c r="F385" s="235" t="s">
        <v>162</v>
      </c>
      <c r="G385" s="232"/>
      <c r="H385" s="234" t="s">
        <v>19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161</v>
      </c>
      <c r="AU385" s="241" t="s">
        <v>84</v>
      </c>
      <c r="AV385" s="13" t="s">
        <v>82</v>
      </c>
      <c r="AW385" s="13" t="s">
        <v>37</v>
      </c>
      <c r="AX385" s="13" t="s">
        <v>76</v>
      </c>
      <c r="AY385" s="241" t="s">
        <v>149</v>
      </c>
    </row>
    <row r="386" s="14" customFormat="1">
      <c r="A386" s="14"/>
      <c r="B386" s="242"/>
      <c r="C386" s="243"/>
      <c r="D386" s="233" t="s">
        <v>161</v>
      </c>
      <c r="E386" s="244" t="s">
        <v>19</v>
      </c>
      <c r="F386" s="245" t="s">
        <v>550</v>
      </c>
      <c r="G386" s="243"/>
      <c r="H386" s="246">
        <v>4.1500000000000004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161</v>
      </c>
      <c r="AU386" s="252" t="s">
        <v>84</v>
      </c>
      <c r="AV386" s="14" t="s">
        <v>84</v>
      </c>
      <c r="AW386" s="14" t="s">
        <v>37</v>
      </c>
      <c r="AX386" s="14" t="s">
        <v>82</v>
      </c>
      <c r="AY386" s="252" t="s">
        <v>149</v>
      </c>
    </row>
    <row r="387" s="2" customFormat="1" ht="16.5" customHeight="1">
      <c r="A387" s="39"/>
      <c r="B387" s="40"/>
      <c r="C387" s="264" t="s">
        <v>551</v>
      </c>
      <c r="D387" s="264" t="s">
        <v>242</v>
      </c>
      <c r="E387" s="265" t="s">
        <v>552</v>
      </c>
      <c r="F387" s="266" t="s">
        <v>553</v>
      </c>
      <c r="G387" s="267" t="s">
        <v>175</v>
      </c>
      <c r="H387" s="268">
        <v>4.5650000000000004</v>
      </c>
      <c r="I387" s="269"/>
      <c r="J387" s="270">
        <f>ROUND(I387*H387,2)</f>
        <v>0</v>
      </c>
      <c r="K387" s="266" t="s">
        <v>156</v>
      </c>
      <c r="L387" s="271"/>
      <c r="M387" s="272" t="s">
        <v>19</v>
      </c>
      <c r="N387" s="273" t="s">
        <v>47</v>
      </c>
      <c r="O387" s="85"/>
      <c r="P387" s="222">
        <f>O387*H387</f>
        <v>0</v>
      </c>
      <c r="Q387" s="222">
        <v>0.00010000000000000001</v>
      </c>
      <c r="R387" s="222">
        <f>Q387*H387</f>
        <v>0.00045650000000000004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342</v>
      </c>
      <c r="AT387" s="224" t="s">
        <v>242</v>
      </c>
      <c r="AU387" s="224" t="s">
        <v>84</v>
      </c>
      <c r="AY387" s="18" t="s">
        <v>149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82</v>
      </c>
      <c r="BK387" s="225">
        <f>ROUND(I387*H387,2)</f>
        <v>0</v>
      </c>
      <c r="BL387" s="18" t="s">
        <v>247</v>
      </c>
      <c r="BM387" s="224" t="s">
        <v>554</v>
      </c>
    </row>
    <row r="388" s="2" customFormat="1">
      <c r="A388" s="39"/>
      <c r="B388" s="40"/>
      <c r="C388" s="41"/>
      <c r="D388" s="226" t="s">
        <v>159</v>
      </c>
      <c r="E388" s="41"/>
      <c r="F388" s="227" t="s">
        <v>555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159</v>
      </c>
      <c r="AU388" s="18" t="s">
        <v>84</v>
      </c>
    </row>
    <row r="389" s="13" customFormat="1">
      <c r="A389" s="13"/>
      <c r="B389" s="231"/>
      <c r="C389" s="232"/>
      <c r="D389" s="233" t="s">
        <v>161</v>
      </c>
      <c r="E389" s="234" t="s">
        <v>19</v>
      </c>
      <c r="F389" s="235" t="s">
        <v>162</v>
      </c>
      <c r="G389" s="232"/>
      <c r="H389" s="234" t="s">
        <v>19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161</v>
      </c>
      <c r="AU389" s="241" t="s">
        <v>84</v>
      </c>
      <c r="AV389" s="13" t="s">
        <v>82</v>
      </c>
      <c r="AW389" s="13" t="s">
        <v>37</v>
      </c>
      <c r="AX389" s="13" t="s">
        <v>76</v>
      </c>
      <c r="AY389" s="241" t="s">
        <v>149</v>
      </c>
    </row>
    <row r="390" s="14" customFormat="1">
      <c r="A390" s="14"/>
      <c r="B390" s="242"/>
      <c r="C390" s="243"/>
      <c r="D390" s="233" t="s">
        <v>161</v>
      </c>
      <c r="E390" s="244" t="s">
        <v>19</v>
      </c>
      <c r="F390" s="245" t="s">
        <v>550</v>
      </c>
      <c r="G390" s="243"/>
      <c r="H390" s="246">
        <v>4.1500000000000004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2" t="s">
        <v>161</v>
      </c>
      <c r="AU390" s="252" t="s">
        <v>84</v>
      </c>
      <c r="AV390" s="14" t="s">
        <v>84</v>
      </c>
      <c r="AW390" s="14" t="s">
        <v>37</v>
      </c>
      <c r="AX390" s="14" t="s">
        <v>82</v>
      </c>
      <c r="AY390" s="252" t="s">
        <v>149</v>
      </c>
    </row>
    <row r="391" s="14" customFormat="1">
      <c r="A391" s="14"/>
      <c r="B391" s="242"/>
      <c r="C391" s="243"/>
      <c r="D391" s="233" t="s">
        <v>161</v>
      </c>
      <c r="E391" s="243"/>
      <c r="F391" s="245" t="s">
        <v>556</v>
      </c>
      <c r="G391" s="243"/>
      <c r="H391" s="246">
        <v>4.5650000000000004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2" t="s">
        <v>161</v>
      </c>
      <c r="AU391" s="252" t="s">
        <v>84</v>
      </c>
      <c r="AV391" s="14" t="s">
        <v>84</v>
      </c>
      <c r="AW391" s="14" t="s">
        <v>4</v>
      </c>
      <c r="AX391" s="14" t="s">
        <v>82</v>
      </c>
      <c r="AY391" s="252" t="s">
        <v>149</v>
      </c>
    </row>
    <row r="392" s="2" customFormat="1" ht="33" customHeight="1">
      <c r="A392" s="39"/>
      <c r="B392" s="40"/>
      <c r="C392" s="213" t="s">
        <v>557</v>
      </c>
      <c r="D392" s="213" t="s">
        <v>152</v>
      </c>
      <c r="E392" s="214" t="s">
        <v>558</v>
      </c>
      <c r="F392" s="215" t="s">
        <v>559</v>
      </c>
      <c r="G392" s="216" t="s">
        <v>175</v>
      </c>
      <c r="H392" s="217">
        <v>23.899999999999999</v>
      </c>
      <c r="I392" s="218"/>
      <c r="J392" s="219">
        <f>ROUND(I392*H392,2)</f>
        <v>0</v>
      </c>
      <c r="K392" s="215" t="s">
        <v>156</v>
      </c>
      <c r="L392" s="45"/>
      <c r="M392" s="220" t="s">
        <v>19</v>
      </c>
      <c r="N392" s="221" t="s">
        <v>47</v>
      </c>
      <c r="O392" s="85"/>
      <c r="P392" s="222">
        <f>O392*H392</f>
        <v>0</v>
      </c>
      <c r="Q392" s="222">
        <v>0.00058</v>
      </c>
      <c r="R392" s="222">
        <f>Q392*H392</f>
        <v>0.013861999999999999</v>
      </c>
      <c r="S392" s="222">
        <v>0</v>
      </c>
      <c r="T392" s="22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4" t="s">
        <v>247</v>
      </c>
      <c r="AT392" s="224" t="s">
        <v>152</v>
      </c>
      <c r="AU392" s="224" t="s">
        <v>84</v>
      </c>
      <c r="AY392" s="18" t="s">
        <v>149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8" t="s">
        <v>82</v>
      </c>
      <c r="BK392" s="225">
        <f>ROUND(I392*H392,2)</f>
        <v>0</v>
      </c>
      <c r="BL392" s="18" t="s">
        <v>247</v>
      </c>
      <c r="BM392" s="224" t="s">
        <v>560</v>
      </c>
    </row>
    <row r="393" s="2" customFormat="1">
      <c r="A393" s="39"/>
      <c r="B393" s="40"/>
      <c r="C393" s="41"/>
      <c r="D393" s="226" t="s">
        <v>159</v>
      </c>
      <c r="E393" s="41"/>
      <c r="F393" s="227" t="s">
        <v>561</v>
      </c>
      <c r="G393" s="41"/>
      <c r="H393" s="41"/>
      <c r="I393" s="228"/>
      <c r="J393" s="41"/>
      <c r="K393" s="41"/>
      <c r="L393" s="45"/>
      <c r="M393" s="229"/>
      <c r="N393" s="230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159</v>
      </c>
      <c r="AU393" s="18" t="s">
        <v>84</v>
      </c>
    </row>
    <row r="394" s="13" customFormat="1">
      <c r="A394" s="13"/>
      <c r="B394" s="231"/>
      <c r="C394" s="232"/>
      <c r="D394" s="233" t="s">
        <v>161</v>
      </c>
      <c r="E394" s="234" t="s">
        <v>19</v>
      </c>
      <c r="F394" s="235" t="s">
        <v>162</v>
      </c>
      <c r="G394" s="232"/>
      <c r="H394" s="234" t="s">
        <v>19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161</v>
      </c>
      <c r="AU394" s="241" t="s">
        <v>84</v>
      </c>
      <c r="AV394" s="13" t="s">
        <v>82</v>
      </c>
      <c r="AW394" s="13" t="s">
        <v>37</v>
      </c>
      <c r="AX394" s="13" t="s">
        <v>76</v>
      </c>
      <c r="AY394" s="241" t="s">
        <v>149</v>
      </c>
    </row>
    <row r="395" s="14" customFormat="1">
      <c r="A395" s="14"/>
      <c r="B395" s="242"/>
      <c r="C395" s="243"/>
      <c r="D395" s="233" t="s">
        <v>161</v>
      </c>
      <c r="E395" s="244" t="s">
        <v>19</v>
      </c>
      <c r="F395" s="245" t="s">
        <v>562</v>
      </c>
      <c r="G395" s="243"/>
      <c r="H395" s="246">
        <v>23.899999999999999</v>
      </c>
      <c r="I395" s="247"/>
      <c r="J395" s="243"/>
      <c r="K395" s="243"/>
      <c r="L395" s="248"/>
      <c r="M395" s="249"/>
      <c r="N395" s="250"/>
      <c r="O395" s="250"/>
      <c r="P395" s="250"/>
      <c r="Q395" s="250"/>
      <c r="R395" s="250"/>
      <c r="S395" s="250"/>
      <c r="T395" s="25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2" t="s">
        <v>161</v>
      </c>
      <c r="AU395" s="252" t="s">
        <v>84</v>
      </c>
      <c r="AV395" s="14" t="s">
        <v>84</v>
      </c>
      <c r="AW395" s="14" t="s">
        <v>37</v>
      </c>
      <c r="AX395" s="14" t="s">
        <v>82</v>
      </c>
      <c r="AY395" s="252" t="s">
        <v>149</v>
      </c>
    </row>
    <row r="396" s="2" customFormat="1" ht="37.8" customHeight="1">
      <c r="A396" s="39"/>
      <c r="B396" s="40"/>
      <c r="C396" s="213" t="s">
        <v>563</v>
      </c>
      <c r="D396" s="213" t="s">
        <v>152</v>
      </c>
      <c r="E396" s="214" t="s">
        <v>564</v>
      </c>
      <c r="F396" s="215" t="s">
        <v>565</v>
      </c>
      <c r="G396" s="216" t="s">
        <v>169</v>
      </c>
      <c r="H396" s="217">
        <v>46.880000000000003</v>
      </c>
      <c r="I396" s="218"/>
      <c r="J396" s="219">
        <f>ROUND(I396*H396,2)</f>
        <v>0</v>
      </c>
      <c r="K396" s="215" t="s">
        <v>156</v>
      </c>
      <c r="L396" s="45"/>
      <c r="M396" s="220" t="s">
        <v>19</v>
      </c>
      <c r="N396" s="221" t="s">
        <v>47</v>
      </c>
      <c r="O396" s="85"/>
      <c r="P396" s="222">
        <f>O396*H396</f>
        <v>0</v>
      </c>
      <c r="Q396" s="222">
        <v>0.0091000000000000004</v>
      </c>
      <c r="R396" s="222">
        <f>Q396*H396</f>
        <v>0.42660800000000004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247</v>
      </c>
      <c r="AT396" s="224" t="s">
        <v>152</v>
      </c>
      <c r="AU396" s="224" t="s">
        <v>84</v>
      </c>
      <c r="AY396" s="18" t="s">
        <v>149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8" t="s">
        <v>82</v>
      </c>
      <c r="BK396" s="225">
        <f>ROUND(I396*H396,2)</f>
        <v>0</v>
      </c>
      <c r="BL396" s="18" t="s">
        <v>247</v>
      </c>
      <c r="BM396" s="224" t="s">
        <v>566</v>
      </c>
    </row>
    <row r="397" s="2" customFormat="1">
      <c r="A397" s="39"/>
      <c r="B397" s="40"/>
      <c r="C397" s="41"/>
      <c r="D397" s="226" t="s">
        <v>159</v>
      </c>
      <c r="E397" s="41"/>
      <c r="F397" s="227" t="s">
        <v>567</v>
      </c>
      <c r="G397" s="41"/>
      <c r="H397" s="41"/>
      <c r="I397" s="228"/>
      <c r="J397" s="41"/>
      <c r="K397" s="41"/>
      <c r="L397" s="45"/>
      <c r="M397" s="229"/>
      <c r="N397" s="230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159</v>
      </c>
      <c r="AU397" s="18" t="s">
        <v>84</v>
      </c>
    </row>
    <row r="398" s="13" customFormat="1">
      <c r="A398" s="13"/>
      <c r="B398" s="231"/>
      <c r="C398" s="232"/>
      <c r="D398" s="233" t="s">
        <v>161</v>
      </c>
      <c r="E398" s="234" t="s">
        <v>19</v>
      </c>
      <c r="F398" s="235" t="s">
        <v>162</v>
      </c>
      <c r="G398" s="232"/>
      <c r="H398" s="234" t="s">
        <v>19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1" t="s">
        <v>161</v>
      </c>
      <c r="AU398" s="241" t="s">
        <v>84</v>
      </c>
      <c r="AV398" s="13" t="s">
        <v>82</v>
      </c>
      <c r="AW398" s="13" t="s">
        <v>37</v>
      </c>
      <c r="AX398" s="13" t="s">
        <v>76</v>
      </c>
      <c r="AY398" s="241" t="s">
        <v>149</v>
      </c>
    </row>
    <row r="399" s="14" customFormat="1">
      <c r="A399" s="14"/>
      <c r="B399" s="242"/>
      <c r="C399" s="243"/>
      <c r="D399" s="233" t="s">
        <v>161</v>
      </c>
      <c r="E399" s="244" t="s">
        <v>19</v>
      </c>
      <c r="F399" s="245" t="s">
        <v>568</v>
      </c>
      <c r="G399" s="243"/>
      <c r="H399" s="246">
        <v>38.740000000000002</v>
      </c>
      <c r="I399" s="247"/>
      <c r="J399" s="243"/>
      <c r="K399" s="243"/>
      <c r="L399" s="248"/>
      <c r="M399" s="249"/>
      <c r="N399" s="250"/>
      <c r="O399" s="250"/>
      <c r="P399" s="250"/>
      <c r="Q399" s="250"/>
      <c r="R399" s="250"/>
      <c r="S399" s="250"/>
      <c r="T399" s="25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2" t="s">
        <v>161</v>
      </c>
      <c r="AU399" s="252" t="s">
        <v>84</v>
      </c>
      <c r="AV399" s="14" t="s">
        <v>84</v>
      </c>
      <c r="AW399" s="14" t="s">
        <v>37</v>
      </c>
      <c r="AX399" s="14" t="s">
        <v>76</v>
      </c>
      <c r="AY399" s="252" t="s">
        <v>149</v>
      </c>
    </row>
    <row r="400" s="14" customFormat="1">
      <c r="A400" s="14"/>
      <c r="B400" s="242"/>
      <c r="C400" s="243"/>
      <c r="D400" s="233" t="s">
        <v>161</v>
      </c>
      <c r="E400" s="244" t="s">
        <v>19</v>
      </c>
      <c r="F400" s="245" t="s">
        <v>219</v>
      </c>
      <c r="G400" s="243"/>
      <c r="H400" s="246">
        <v>8.1400000000000006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2" t="s">
        <v>161</v>
      </c>
      <c r="AU400" s="252" t="s">
        <v>84</v>
      </c>
      <c r="AV400" s="14" t="s">
        <v>84</v>
      </c>
      <c r="AW400" s="14" t="s">
        <v>37</v>
      </c>
      <c r="AX400" s="14" t="s">
        <v>76</v>
      </c>
      <c r="AY400" s="252" t="s">
        <v>149</v>
      </c>
    </row>
    <row r="401" s="15" customFormat="1">
      <c r="A401" s="15"/>
      <c r="B401" s="253"/>
      <c r="C401" s="254"/>
      <c r="D401" s="233" t="s">
        <v>161</v>
      </c>
      <c r="E401" s="255" t="s">
        <v>19</v>
      </c>
      <c r="F401" s="256" t="s">
        <v>194</v>
      </c>
      <c r="G401" s="254"/>
      <c r="H401" s="257">
        <v>46.880000000000003</v>
      </c>
      <c r="I401" s="258"/>
      <c r="J401" s="254"/>
      <c r="K401" s="254"/>
      <c r="L401" s="259"/>
      <c r="M401" s="260"/>
      <c r="N401" s="261"/>
      <c r="O401" s="261"/>
      <c r="P401" s="261"/>
      <c r="Q401" s="261"/>
      <c r="R401" s="261"/>
      <c r="S401" s="261"/>
      <c r="T401" s="262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3" t="s">
        <v>161</v>
      </c>
      <c r="AU401" s="263" t="s">
        <v>84</v>
      </c>
      <c r="AV401" s="15" t="s">
        <v>157</v>
      </c>
      <c r="AW401" s="15" t="s">
        <v>37</v>
      </c>
      <c r="AX401" s="15" t="s">
        <v>82</v>
      </c>
      <c r="AY401" s="263" t="s">
        <v>149</v>
      </c>
    </row>
    <row r="402" s="2" customFormat="1" ht="16.5" customHeight="1">
      <c r="A402" s="39"/>
      <c r="B402" s="40"/>
      <c r="C402" s="264" t="s">
        <v>569</v>
      </c>
      <c r="D402" s="264" t="s">
        <v>242</v>
      </c>
      <c r="E402" s="265" t="s">
        <v>570</v>
      </c>
      <c r="F402" s="266" t="s">
        <v>571</v>
      </c>
      <c r="G402" s="267" t="s">
        <v>169</v>
      </c>
      <c r="H402" s="268">
        <v>45.243000000000002</v>
      </c>
      <c r="I402" s="269"/>
      <c r="J402" s="270">
        <f>ROUND(I402*H402,2)</f>
        <v>0</v>
      </c>
      <c r="K402" s="266" t="s">
        <v>19</v>
      </c>
      <c r="L402" s="271"/>
      <c r="M402" s="272" t="s">
        <v>19</v>
      </c>
      <c r="N402" s="273" t="s">
        <v>47</v>
      </c>
      <c r="O402" s="85"/>
      <c r="P402" s="222">
        <f>O402*H402</f>
        <v>0</v>
      </c>
      <c r="Q402" s="222">
        <v>0.019199999999999998</v>
      </c>
      <c r="R402" s="222">
        <f>Q402*H402</f>
        <v>0.86866559999999993</v>
      </c>
      <c r="S402" s="222">
        <v>0</v>
      </c>
      <c r="T402" s="223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342</v>
      </c>
      <c r="AT402" s="224" t="s">
        <v>242</v>
      </c>
      <c r="AU402" s="224" t="s">
        <v>84</v>
      </c>
      <c r="AY402" s="18" t="s">
        <v>149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8" t="s">
        <v>82</v>
      </c>
      <c r="BK402" s="225">
        <f>ROUND(I402*H402,2)</f>
        <v>0</v>
      </c>
      <c r="BL402" s="18" t="s">
        <v>247</v>
      </c>
      <c r="BM402" s="224" t="s">
        <v>572</v>
      </c>
    </row>
    <row r="403" s="13" customFormat="1">
      <c r="A403" s="13"/>
      <c r="B403" s="231"/>
      <c r="C403" s="232"/>
      <c r="D403" s="233" t="s">
        <v>161</v>
      </c>
      <c r="E403" s="234" t="s">
        <v>19</v>
      </c>
      <c r="F403" s="235" t="s">
        <v>162</v>
      </c>
      <c r="G403" s="232"/>
      <c r="H403" s="234" t="s">
        <v>19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161</v>
      </c>
      <c r="AU403" s="241" t="s">
        <v>84</v>
      </c>
      <c r="AV403" s="13" t="s">
        <v>82</v>
      </c>
      <c r="AW403" s="13" t="s">
        <v>37</v>
      </c>
      <c r="AX403" s="13" t="s">
        <v>76</v>
      </c>
      <c r="AY403" s="241" t="s">
        <v>149</v>
      </c>
    </row>
    <row r="404" s="14" customFormat="1">
      <c r="A404" s="14"/>
      <c r="B404" s="242"/>
      <c r="C404" s="243"/>
      <c r="D404" s="233" t="s">
        <v>161</v>
      </c>
      <c r="E404" s="244" t="s">
        <v>19</v>
      </c>
      <c r="F404" s="245" t="s">
        <v>568</v>
      </c>
      <c r="G404" s="243"/>
      <c r="H404" s="246">
        <v>38.740000000000002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2" t="s">
        <v>161</v>
      </c>
      <c r="AU404" s="252" t="s">
        <v>84</v>
      </c>
      <c r="AV404" s="14" t="s">
        <v>84</v>
      </c>
      <c r="AW404" s="14" t="s">
        <v>37</v>
      </c>
      <c r="AX404" s="14" t="s">
        <v>76</v>
      </c>
      <c r="AY404" s="252" t="s">
        <v>149</v>
      </c>
    </row>
    <row r="405" s="14" customFormat="1">
      <c r="A405" s="14"/>
      <c r="B405" s="242"/>
      <c r="C405" s="243"/>
      <c r="D405" s="233" t="s">
        <v>161</v>
      </c>
      <c r="E405" s="244" t="s">
        <v>19</v>
      </c>
      <c r="F405" s="245" t="s">
        <v>573</v>
      </c>
      <c r="G405" s="243"/>
      <c r="H405" s="246">
        <v>2.3900000000000001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161</v>
      </c>
      <c r="AU405" s="252" t="s">
        <v>84</v>
      </c>
      <c r="AV405" s="14" t="s">
        <v>84</v>
      </c>
      <c r="AW405" s="14" t="s">
        <v>37</v>
      </c>
      <c r="AX405" s="14" t="s">
        <v>76</v>
      </c>
      <c r="AY405" s="252" t="s">
        <v>149</v>
      </c>
    </row>
    <row r="406" s="15" customFormat="1">
      <c r="A406" s="15"/>
      <c r="B406" s="253"/>
      <c r="C406" s="254"/>
      <c r="D406" s="233" t="s">
        <v>161</v>
      </c>
      <c r="E406" s="255" t="s">
        <v>19</v>
      </c>
      <c r="F406" s="256" t="s">
        <v>194</v>
      </c>
      <c r="G406" s="254"/>
      <c r="H406" s="257">
        <v>41.130000000000003</v>
      </c>
      <c r="I406" s="258"/>
      <c r="J406" s="254"/>
      <c r="K406" s="254"/>
      <c r="L406" s="259"/>
      <c r="M406" s="260"/>
      <c r="N406" s="261"/>
      <c r="O406" s="261"/>
      <c r="P406" s="261"/>
      <c r="Q406" s="261"/>
      <c r="R406" s="261"/>
      <c r="S406" s="261"/>
      <c r="T406" s="262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3" t="s">
        <v>161</v>
      </c>
      <c r="AU406" s="263" t="s">
        <v>84</v>
      </c>
      <c r="AV406" s="15" t="s">
        <v>157</v>
      </c>
      <c r="AW406" s="15" t="s">
        <v>37</v>
      </c>
      <c r="AX406" s="15" t="s">
        <v>82</v>
      </c>
      <c r="AY406" s="263" t="s">
        <v>149</v>
      </c>
    </row>
    <row r="407" s="14" customFormat="1">
      <c r="A407" s="14"/>
      <c r="B407" s="242"/>
      <c r="C407" s="243"/>
      <c r="D407" s="233" t="s">
        <v>161</v>
      </c>
      <c r="E407" s="243"/>
      <c r="F407" s="245" t="s">
        <v>574</v>
      </c>
      <c r="G407" s="243"/>
      <c r="H407" s="246">
        <v>45.243000000000002</v>
      </c>
      <c r="I407" s="247"/>
      <c r="J407" s="243"/>
      <c r="K407" s="243"/>
      <c r="L407" s="248"/>
      <c r="M407" s="249"/>
      <c r="N407" s="250"/>
      <c r="O407" s="250"/>
      <c r="P407" s="250"/>
      <c r="Q407" s="250"/>
      <c r="R407" s="250"/>
      <c r="S407" s="250"/>
      <c r="T407" s="25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2" t="s">
        <v>161</v>
      </c>
      <c r="AU407" s="252" t="s">
        <v>84</v>
      </c>
      <c r="AV407" s="14" t="s">
        <v>84</v>
      </c>
      <c r="AW407" s="14" t="s">
        <v>4</v>
      </c>
      <c r="AX407" s="14" t="s">
        <v>82</v>
      </c>
      <c r="AY407" s="252" t="s">
        <v>149</v>
      </c>
    </row>
    <row r="408" s="2" customFormat="1" ht="16.5" customHeight="1">
      <c r="A408" s="39"/>
      <c r="B408" s="40"/>
      <c r="C408" s="264" t="s">
        <v>575</v>
      </c>
      <c r="D408" s="264" t="s">
        <v>242</v>
      </c>
      <c r="E408" s="265" t="s">
        <v>576</v>
      </c>
      <c r="F408" s="266" t="s">
        <v>577</v>
      </c>
      <c r="G408" s="267" t="s">
        <v>169</v>
      </c>
      <c r="H408" s="268">
        <v>8.9540000000000006</v>
      </c>
      <c r="I408" s="269"/>
      <c r="J408" s="270">
        <f>ROUND(I408*H408,2)</f>
        <v>0</v>
      </c>
      <c r="K408" s="266" t="s">
        <v>19</v>
      </c>
      <c r="L408" s="271"/>
      <c r="M408" s="272" t="s">
        <v>19</v>
      </c>
      <c r="N408" s="273" t="s">
        <v>47</v>
      </c>
      <c r="O408" s="85"/>
      <c r="P408" s="222">
        <f>O408*H408</f>
        <v>0</v>
      </c>
      <c r="Q408" s="222">
        <v>0.019199999999999998</v>
      </c>
      <c r="R408" s="222">
        <f>Q408*H408</f>
        <v>0.17191680000000001</v>
      </c>
      <c r="S408" s="222">
        <v>0</v>
      </c>
      <c r="T408" s="22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4" t="s">
        <v>342</v>
      </c>
      <c r="AT408" s="224" t="s">
        <v>242</v>
      </c>
      <c r="AU408" s="224" t="s">
        <v>84</v>
      </c>
      <c r="AY408" s="18" t="s">
        <v>149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8" t="s">
        <v>82</v>
      </c>
      <c r="BK408" s="225">
        <f>ROUND(I408*H408,2)</f>
        <v>0</v>
      </c>
      <c r="BL408" s="18" t="s">
        <v>247</v>
      </c>
      <c r="BM408" s="224" t="s">
        <v>578</v>
      </c>
    </row>
    <row r="409" s="13" customFormat="1">
      <c r="A409" s="13"/>
      <c r="B409" s="231"/>
      <c r="C409" s="232"/>
      <c r="D409" s="233" t="s">
        <v>161</v>
      </c>
      <c r="E409" s="234" t="s">
        <v>19</v>
      </c>
      <c r="F409" s="235" t="s">
        <v>162</v>
      </c>
      <c r="G409" s="232"/>
      <c r="H409" s="234" t="s">
        <v>19</v>
      </c>
      <c r="I409" s="236"/>
      <c r="J409" s="232"/>
      <c r="K409" s="232"/>
      <c r="L409" s="237"/>
      <c r="M409" s="238"/>
      <c r="N409" s="239"/>
      <c r="O409" s="239"/>
      <c r="P409" s="239"/>
      <c r="Q409" s="239"/>
      <c r="R409" s="239"/>
      <c r="S409" s="239"/>
      <c r="T409" s="24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1" t="s">
        <v>161</v>
      </c>
      <c r="AU409" s="241" t="s">
        <v>84</v>
      </c>
      <c r="AV409" s="13" t="s">
        <v>82</v>
      </c>
      <c r="AW409" s="13" t="s">
        <v>37</v>
      </c>
      <c r="AX409" s="13" t="s">
        <v>76</v>
      </c>
      <c r="AY409" s="241" t="s">
        <v>149</v>
      </c>
    </row>
    <row r="410" s="14" customFormat="1">
      <c r="A410" s="14"/>
      <c r="B410" s="242"/>
      <c r="C410" s="243"/>
      <c r="D410" s="233" t="s">
        <v>161</v>
      </c>
      <c r="E410" s="244" t="s">
        <v>19</v>
      </c>
      <c r="F410" s="245" t="s">
        <v>219</v>
      </c>
      <c r="G410" s="243"/>
      <c r="H410" s="246">
        <v>8.1400000000000006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2" t="s">
        <v>161</v>
      </c>
      <c r="AU410" s="252" t="s">
        <v>84</v>
      </c>
      <c r="AV410" s="14" t="s">
        <v>84</v>
      </c>
      <c r="AW410" s="14" t="s">
        <v>37</v>
      </c>
      <c r="AX410" s="14" t="s">
        <v>82</v>
      </c>
      <c r="AY410" s="252" t="s">
        <v>149</v>
      </c>
    </row>
    <row r="411" s="14" customFormat="1">
      <c r="A411" s="14"/>
      <c r="B411" s="242"/>
      <c r="C411" s="243"/>
      <c r="D411" s="233" t="s">
        <v>161</v>
      </c>
      <c r="E411" s="243"/>
      <c r="F411" s="245" t="s">
        <v>579</v>
      </c>
      <c r="G411" s="243"/>
      <c r="H411" s="246">
        <v>8.9540000000000006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2" t="s">
        <v>161</v>
      </c>
      <c r="AU411" s="252" t="s">
        <v>84</v>
      </c>
      <c r="AV411" s="14" t="s">
        <v>84</v>
      </c>
      <c r="AW411" s="14" t="s">
        <v>4</v>
      </c>
      <c r="AX411" s="14" t="s">
        <v>82</v>
      </c>
      <c r="AY411" s="252" t="s">
        <v>149</v>
      </c>
    </row>
    <row r="412" s="2" customFormat="1" ht="37.8" customHeight="1">
      <c r="A412" s="39"/>
      <c r="B412" s="40"/>
      <c r="C412" s="213" t="s">
        <v>580</v>
      </c>
      <c r="D412" s="213" t="s">
        <v>152</v>
      </c>
      <c r="E412" s="214" t="s">
        <v>581</v>
      </c>
      <c r="F412" s="215" t="s">
        <v>582</v>
      </c>
      <c r="G412" s="216" t="s">
        <v>169</v>
      </c>
      <c r="H412" s="217">
        <v>49.270000000000003</v>
      </c>
      <c r="I412" s="218"/>
      <c r="J412" s="219">
        <f>ROUND(I412*H412,2)</f>
        <v>0</v>
      </c>
      <c r="K412" s="215" t="s">
        <v>156</v>
      </c>
      <c r="L412" s="45"/>
      <c r="M412" s="220" t="s">
        <v>19</v>
      </c>
      <c r="N412" s="221" t="s">
        <v>47</v>
      </c>
      <c r="O412" s="85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4" t="s">
        <v>247</v>
      </c>
      <c r="AT412" s="224" t="s">
        <v>152</v>
      </c>
      <c r="AU412" s="224" t="s">
        <v>84</v>
      </c>
      <c r="AY412" s="18" t="s">
        <v>149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8" t="s">
        <v>82</v>
      </c>
      <c r="BK412" s="225">
        <f>ROUND(I412*H412,2)</f>
        <v>0</v>
      </c>
      <c r="BL412" s="18" t="s">
        <v>247</v>
      </c>
      <c r="BM412" s="224" t="s">
        <v>583</v>
      </c>
    </row>
    <row r="413" s="2" customFormat="1">
      <c r="A413" s="39"/>
      <c r="B413" s="40"/>
      <c r="C413" s="41"/>
      <c r="D413" s="226" t="s">
        <v>159</v>
      </c>
      <c r="E413" s="41"/>
      <c r="F413" s="227" t="s">
        <v>584</v>
      </c>
      <c r="G413" s="41"/>
      <c r="H413" s="41"/>
      <c r="I413" s="228"/>
      <c r="J413" s="41"/>
      <c r="K413" s="41"/>
      <c r="L413" s="45"/>
      <c r="M413" s="229"/>
      <c r="N413" s="230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159</v>
      </c>
      <c r="AU413" s="18" t="s">
        <v>84</v>
      </c>
    </row>
    <row r="414" s="13" customFormat="1">
      <c r="A414" s="13"/>
      <c r="B414" s="231"/>
      <c r="C414" s="232"/>
      <c r="D414" s="233" t="s">
        <v>161</v>
      </c>
      <c r="E414" s="234" t="s">
        <v>19</v>
      </c>
      <c r="F414" s="235" t="s">
        <v>162</v>
      </c>
      <c r="G414" s="232"/>
      <c r="H414" s="234" t="s">
        <v>19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161</v>
      </c>
      <c r="AU414" s="241" t="s">
        <v>84</v>
      </c>
      <c r="AV414" s="13" t="s">
        <v>82</v>
      </c>
      <c r="AW414" s="13" t="s">
        <v>37</v>
      </c>
      <c r="AX414" s="13" t="s">
        <v>76</v>
      </c>
      <c r="AY414" s="241" t="s">
        <v>149</v>
      </c>
    </row>
    <row r="415" s="14" customFormat="1">
      <c r="A415" s="14"/>
      <c r="B415" s="242"/>
      <c r="C415" s="243"/>
      <c r="D415" s="233" t="s">
        <v>161</v>
      </c>
      <c r="E415" s="244" t="s">
        <v>19</v>
      </c>
      <c r="F415" s="245" t="s">
        <v>568</v>
      </c>
      <c r="G415" s="243"/>
      <c r="H415" s="246">
        <v>38.740000000000002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161</v>
      </c>
      <c r="AU415" s="252" t="s">
        <v>84</v>
      </c>
      <c r="AV415" s="14" t="s">
        <v>84</v>
      </c>
      <c r="AW415" s="14" t="s">
        <v>37</v>
      </c>
      <c r="AX415" s="14" t="s">
        <v>76</v>
      </c>
      <c r="AY415" s="252" t="s">
        <v>149</v>
      </c>
    </row>
    <row r="416" s="14" customFormat="1">
      <c r="A416" s="14"/>
      <c r="B416" s="242"/>
      <c r="C416" s="243"/>
      <c r="D416" s="233" t="s">
        <v>161</v>
      </c>
      <c r="E416" s="244" t="s">
        <v>19</v>
      </c>
      <c r="F416" s="245" t="s">
        <v>573</v>
      </c>
      <c r="G416" s="243"/>
      <c r="H416" s="246">
        <v>2.3900000000000001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2" t="s">
        <v>161</v>
      </c>
      <c r="AU416" s="252" t="s">
        <v>84</v>
      </c>
      <c r="AV416" s="14" t="s">
        <v>84</v>
      </c>
      <c r="AW416" s="14" t="s">
        <v>37</v>
      </c>
      <c r="AX416" s="14" t="s">
        <v>76</v>
      </c>
      <c r="AY416" s="252" t="s">
        <v>149</v>
      </c>
    </row>
    <row r="417" s="14" customFormat="1">
      <c r="A417" s="14"/>
      <c r="B417" s="242"/>
      <c r="C417" s="243"/>
      <c r="D417" s="233" t="s">
        <v>161</v>
      </c>
      <c r="E417" s="244" t="s">
        <v>19</v>
      </c>
      <c r="F417" s="245" t="s">
        <v>219</v>
      </c>
      <c r="G417" s="243"/>
      <c r="H417" s="246">
        <v>8.1400000000000006</v>
      </c>
      <c r="I417" s="247"/>
      <c r="J417" s="243"/>
      <c r="K417" s="243"/>
      <c r="L417" s="248"/>
      <c r="M417" s="249"/>
      <c r="N417" s="250"/>
      <c r="O417" s="250"/>
      <c r="P417" s="250"/>
      <c r="Q417" s="250"/>
      <c r="R417" s="250"/>
      <c r="S417" s="250"/>
      <c r="T417" s="25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2" t="s">
        <v>161</v>
      </c>
      <c r="AU417" s="252" t="s">
        <v>84</v>
      </c>
      <c r="AV417" s="14" t="s">
        <v>84</v>
      </c>
      <c r="AW417" s="14" t="s">
        <v>37</v>
      </c>
      <c r="AX417" s="14" t="s">
        <v>76</v>
      </c>
      <c r="AY417" s="252" t="s">
        <v>149</v>
      </c>
    </row>
    <row r="418" s="15" customFormat="1">
      <c r="A418" s="15"/>
      <c r="B418" s="253"/>
      <c r="C418" s="254"/>
      <c r="D418" s="233" t="s">
        <v>161</v>
      </c>
      <c r="E418" s="255" t="s">
        <v>19</v>
      </c>
      <c r="F418" s="256" t="s">
        <v>194</v>
      </c>
      <c r="G418" s="254"/>
      <c r="H418" s="257">
        <v>49.270000000000003</v>
      </c>
      <c r="I418" s="258"/>
      <c r="J418" s="254"/>
      <c r="K418" s="254"/>
      <c r="L418" s="259"/>
      <c r="M418" s="260"/>
      <c r="N418" s="261"/>
      <c r="O418" s="261"/>
      <c r="P418" s="261"/>
      <c r="Q418" s="261"/>
      <c r="R418" s="261"/>
      <c r="S418" s="261"/>
      <c r="T418" s="262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3" t="s">
        <v>161</v>
      </c>
      <c r="AU418" s="263" t="s">
        <v>84</v>
      </c>
      <c r="AV418" s="15" t="s">
        <v>157</v>
      </c>
      <c r="AW418" s="15" t="s">
        <v>37</v>
      </c>
      <c r="AX418" s="15" t="s">
        <v>82</v>
      </c>
      <c r="AY418" s="263" t="s">
        <v>149</v>
      </c>
    </row>
    <row r="419" s="2" customFormat="1" ht="44.25" customHeight="1">
      <c r="A419" s="39"/>
      <c r="B419" s="40"/>
      <c r="C419" s="213" t="s">
        <v>585</v>
      </c>
      <c r="D419" s="213" t="s">
        <v>152</v>
      </c>
      <c r="E419" s="214" t="s">
        <v>586</v>
      </c>
      <c r="F419" s="215" t="s">
        <v>587</v>
      </c>
      <c r="G419" s="216" t="s">
        <v>210</v>
      </c>
      <c r="H419" s="217">
        <v>1.482</v>
      </c>
      <c r="I419" s="218"/>
      <c r="J419" s="219">
        <f>ROUND(I419*H419,2)</f>
        <v>0</v>
      </c>
      <c r="K419" s="215" t="s">
        <v>156</v>
      </c>
      <c r="L419" s="45"/>
      <c r="M419" s="220" t="s">
        <v>19</v>
      </c>
      <c r="N419" s="221" t="s">
        <v>47</v>
      </c>
      <c r="O419" s="85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247</v>
      </c>
      <c r="AT419" s="224" t="s">
        <v>152</v>
      </c>
      <c r="AU419" s="224" t="s">
        <v>84</v>
      </c>
      <c r="AY419" s="18" t="s">
        <v>149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8" t="s">
        <v>82</v>
      </c>
      <c r="BK419" s="225">
        <f>ROUND(I419*H419,2)</f>
        <v>0</v>
      </c>
      <c r="BL419" s="18" t="s">
        <v>247</v>
      </c>
      <c r="BM419" s="224" t="s">
        <v>588</v>
      </c>
    </row>
    <row r="420" s="2" customFormat="1">
      <c r="A420" s="39"/>
      <c r="B420" s="40"/>
      <c r="C420" s="41"/>
      <c r="D420" s="226" t="s">
        <v>159</v>
      </c>
      <c r="E420" s="41"/>
      <c r="F420" s="227" t="s">
        <v>589</v>
      </c>
      <c r="G420" s="41"/>
      <c r="H420" s="41"/>
      <c r="I420" s="228"/>
      <c r="J420" s="41"/>
      <c r="K420" s="41"/>
      <c r="L420" s="45"/>
      <c r="M420" s="229"/>
      <c r="N420" s="230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159</v>
      </c>
      <c r="AU420" s="18" t="s">
        <v>84</v>
      </c>
    </row>
    <row r="421" s="2" customFormat="1" ht="49.05" customHeight="1">
      <c r="A421" s="39"/>
      <c r="B421" s="40"/>
      <c r="C421" s="213" t="s">
        <v>590</v>
      </c>
      <c r="D421" s="213" t="s">
        <v>152</v>
      </c>
      <c r="E421" s="214" t="s">
        <v>591</v>
      </c>
      <c r="F421" s="215" t="s">
        <v>592</v>
      </c>
      <c r="G421" s="216" t="s">
        <v>210</v>
      </c>
      <c r="H421" s="217">
        <v>1.482</v>
      </c>
      <c r="I421" s="218"/>
      <c r="J421" s="219">
        <f>ROUND(I421*H421,2)</f>
        <v>0</v>
      </c>
      <c r="K421" s="215" t="s">
        <v>156</v>
      </c>
      <c r="L421" s="45"/>
      <c r="M421" s="220" t="s">
        <v>19</v>
      </c>
      <c r="N421" s="221" t="s">
        <v>47</v>
      </c>
      <c r="O421" s="85"/>
      <c r="P421" s="222">
        <f>O421*H421</f>
        <v>0</v>
      </c>
      <c r="Q421" s="222">
        <v>0</v>
      </c>
      <c r="R421" s="222">
        <f>Q421*H421</f>
        <v>0</v>
      </c>
      <c r="S421" s="222">
        <v>0</v>
      </c>
      <c r="T421" s="223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4" t="s">
        <v>247</v>
      </c>
      <c r="AT421" s="224" t="s">
        <v>152</v>
      </c>
      <c r="AU421" s="224" t="s">
        <v>84</v>
      </c>
      <c r="AY421" s="18" t="s">
        <v>149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8" t="s">
        <v>82</v>
      </c>
      <c r="BK421" s="225">
        <f>ROUND(I421*H421,2)</f>
        <v>0</v>
      </c>
      <c r="BL421" s="18" t="s">
        <v>247</v>
      </c>
      <c r="BM421" s="224" t="s">
        <v>593</v>
      </c>
    </row>
    <row r="422" s="2" customFormat="1">
      <c r="A422" s="39"/>
      <c r="B422" s="40"/>
      <c r="C422" s="41"/>
      <c r="D422" s="226" t="s">
        <v>159</v>
      </c>
      <c r="E422" s="41"/>
      <c r="F422" s="227" t="s">
        <v>594</v>
      </c>
      <c r="G422" s="41"/>
      <c r="H422" s="41"/>
      <c r="I422" s="228"/>
      <c r="J422" s="41"/>
      <c r="K422" s="41"/>
      <c r="L422" s="45"/>
      <c r="M422" s="229"/>
      <c r="N422" s="230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159</v>
      </c>
      <c r="AU422" s="18" t="s">
        <v>84</v>
      </c>
    </row>
    <row r="423" s="12" customFormat="1" ht="22.8" customHeight="1">
      <c r="A423" s="12"/>
      <c r="B423" s="197"/>
      <c r="C423" s="198"/>
      <c r="D423" s="199" t="s">
        <v>75</v>
      </c>
      <c r="E423" s="211" t="s">
        <v>595</v>
      </c>
      <c r="F423" s="211" t="s">
        <v>596</v>
      </c>
      <c r="G423" s="198"/>
      <c r="H423" s="198"/>
      <c r="I423" s="201"/>
      <c r="J423" s="212">
        <f>BK423</f>
        <v>0</v>
      </c>
      <c r="K423" s="198"/>
      <c r="L423" s="203"/>
      <c r="M423" s="204"/>
      <c r="N423" s="205"/>
      <c r="O423" s="205"/>
      <c r="P423" s="206">
        <f>SUM(P424:P480)</f>
        <v>0</v>
      </c>
      <c r="Q423" s="205"/>
      <c r="R423" s="206">
        <f>SUM(R424:R480)</f>
        <v>0.81850310999999998</v>
      </c>
      <c r="S423" s="205"/>
      <c r="T423" s="207">
        <f>SUM(T424:T480)</f>
        <v>0.25487700000000002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08" t="s">
        <v>84</v>
      </c>
      <c r="AT423" s="209" t="s">
        <v>75</v>
      </c>
      <c r="AU423" s="209" t="s">
        <v>82</v>
      </c>
      <c r="AY423" s="208" t="s">
        <v>149</v>
      </c>
      <c r="BK423" s="210">
        <f>SUM(BK424:BK480)</f>
        <v>0</v>
      </c>
    </row>
    <row r="424" s="2" customFormat="1" ht="16.5" customHeight="1">
      <c r="A424" s="39"/>
      <c r="B424" s="40"/>
      <c r="C424" s="213" t="s">
        <v>597</v>
      </c>
      <c r="D424" s="213" t="s">
        <v>152</v>
      </c>
      <c r="E424" s="214" t="s">
        <v>598</v>
      </c>
      <c r="F424" s="215" t="s">
        <v>599</v>
      </c>
      <c r="G424" s="216" t="s">
        <v>169</v>
      </c>
      <c r="H424" s="217">
        <v>65.739999999999995</v>
      </c>
      <c r="I424" s="218"/>
      <c r="J424" s="219">
        <f>ROUND(I424*H424,2)</f>
        <v>0</v>
      </c>
      <c r="K424" s="215" t="s">
        <v>156</v>
      </c>
      <c r="L424" s="45"/>
      <c r="M424" s="220" t="s">
        <v>19</v>
      </c>
      <c r="N424" s="221" t="s">
        <v>47</v>
      </c>
      <c r="O424" s="85"/>
      <c r="P424" s="222">
        <f>O424*H424</f>
        <v>0</v>
      </c>
      <c r="Q424" s="222">
        <v>0.00020000000000000001</v>
      </c>
      <c r="R424" s="222">
        <f>Q424*H424</f>
        <v>0.013148</v>
      </c>
      <c r="S424" s="222">
        <v>0</v>
      </c>
      <c r="T424" s="223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4" t="s">
        <v>247</v>
      </c>
      <c r="AT424" s="224" t="s">
        <v>152</v>
      </c>
      <c r="AU424" s="224" t="s">
        <v>84</v>
      </c>
      <c r="AY424" s="18" t="s">
        <v>149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8" t="s">
        <v>82</v>
      </c>
      <c r="BK424" s="225">
        <f>ROUND(I424*H424,2)</f>
        <v>0</v>
      </c>
      <c r="BL424" s="18" t="s">
        <v>247</v>
      </c>
      <c r="BM424" s="224" t="s">
        <v>600</v>
      </c>
    </row>
    <row r="425" s="2" customFormat="1">
      <c r="A425" s="39"/>
      <c r="B425" s="40"/>
      <c r="C425" s="41"/>
      <c r="D425" s="226" t="s">
        <v>159</v>
      </c>
      <c r="E425" s="41"/>
      <c r="F425" s="227" t="s">
        <v>601</v>
      </c>
      <c r="G425" s="41"/>
      <c r="H425" s="41"/>
      <c r="I425" s="228"/>
      <c r="J425" s="41"/>
      <c r="K425" s="41"/>
      <c r="L425" s="45"/>
      <c r="M425" s="229"/>
      <c r="N425" s="230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159</v>
      </c>
      <c r="AU425" s="18" t="s">
        <v>84</v>
      </c>
    </row>
    <row r="426" s="13" customFormat="1">
      <c r="A426" s="13"/>
      <c r="B426" s="231"/>
      <c r="C426" s="232"/>
      <c r="D426" s="233" t="s">
        <v>161</v>
      </c>
      <c r="E426" s="234" t="s">
        <v>19</v>
      </c>
      <c r="F426" s="235" t="s">
        <v>162</v>
      </c>
      <c r="G426" s="232"/>
      <c r="H426" s="234" t="s">
        <v>19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161</v>
      </c>
      <c r="AU426" s="241" t="s">
        <v>84</v>
      </c>
      <c r="AV426" s="13" t="s">
        <v>82</v>
      </c>
      <c r="AW426" s="13" t="s">
        <v>37</v>
      </c>
      <c r="AX426" s="13" t="s">
        <v>76</v>
      </c>
      <c r="AY426" s="241" t="s">
        <v>149</v>
      </c>
    </row>
    <row r="427" s="14" customFormat="1">
      <c r="A427" s="14"/>
      <c r="B427" s="242"/>
      <c r="C427" s="243"/>
      <c r="D427" s="233" t="s">
        <v>161</v>
      </c>
      <c r="E427" s="244" t="s">
        <v>19</v>
      </c>
      <c r="F427" s="245" t="s">
        <v>602</v>
      </c>
      <c r="G427" s="243"/>
      <c r="H427" s="246">
        <v>65.739999999999995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2" t="s">
        <v>161</v>
      </c>
      <c r="AU427" s="252" t="s">
        <v>84</v>
      </c>
      <c r="AV427" s="14" t="s">
        <v>84</v>
      </c>
      <c r="AW427" s="14" t="s">
        <v>37</v>
      </c>
      <c r="AX427" s="14" t="s">
        <v>82</v>
      </c>
      <c r="AY427" s="252" t="s">
        <v>149</v>
      </c>
    </row>
    <row r="428" s="2" customFormat="1" ht="33" customHeight="1">
      <c r="A428" s="39"/>
      <c r="B428" s="40"/>
      <c r="C428" s="213" t="s">
        <v>603</v>
      </c>
      <c r="D428" s="213" t="s">
        <v>152</v>
      </c>
      <c r="E428" s="214" t="s">
        <v>604</v>
      </c>
      <c r="F428" s="215" t="s">
        <v>605</v>
      </c>
      <c r="G428" s="216" t="s">
        <v>169</v>
      </c>
      <c r="H428" s="217">
        <v>65.739999999999995</v>
      </c>
      <c r="I428" s="218"/>
      <c r="J428" s="219">
        <f>ROUND(I428*H428,2)</f>
        <v>0</v>
      </c>
      <c r="K428" s="215" t="s">
        <v>156</v>
      </c>
      <c r="L428" s="45"/>
      <c r="M428" s="220" t="s">
        <v>19</v>
      </c>
      <c r="N428" s="221" t="s">
        <v>47</v>
      </c>
      <c r="O428" s="85"/>
      <c r="P428" s="222">
        <f>O428*H428</f>
        <v>0</v>
      </c>
      <c r="Q428" s="222">
        <v>0.0074999999999999997</v>
      </c>
      <c r="R428" s="222">
        <f>Q428*H428</f>
        <v>0.49304999999999993</v>
      </c>
      <c r="S428" s="222">
        <v>0</v>
      </c>
      <c r="T428" s="223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4" t="s">
        <v>247</v>
      </c>
      <c r="AT428" s="224" t="s">
        <v>152</v>
      </c>
      <c r="AU428" s="224" t="s">
        <v>84</v>
      </c>
      <c r="AY428" s="18" t="s">
        <v>149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8" t="s">
        <v>82</v>
      </c>
      <c r="BK428" s="225">
        <f>ROUND(I428*H428,2)</f>
        <v>0</v>
      </c>
      <c r="BL428" s="18" t="s">
        <v>247</v>
      </c>
      <c r="BM428" s="224" t="s">
        <v>606</v>
      </c>
    </row>
    <row r="429" s="2" customFormat="1">
      <c r="A429" s="39"/>
      <c r="B429" s="40"/>
      <c r="C429" s="41"/>
      <c r="D429" s="226" t="s">
        <v>159</v>
      </c>
      <c r="E429" s="41"/>
      <c r="F429" s="227" t="s">
        <v>607</v>
      </c>
      <c r="G429" s="41"/>
      <c r="H429" s="41"/>
      <c r="I429" s="228"/>
      <c r="J429" s="41"/>
      <c r="K429" s="41"/>
      <c r="L429" s="45"/>
      <c r="M429" s="229"/>
      <c r="N429" s="230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159</v>
      </c>
      <c r="AU429" s="18" t="s">
        <v>84</v>
      </c>
    </row>
    <row r="430" s="13" customFormat="1">
      <c r="A430" s="13"/>
      <c r="B430" s="231"/>
      <c r="C430" s="232"/>
      <c r="D430" s="233" t="s">
        <v>161</v>
      </c>
      <c r="E430" s="234" t="s">
        <v>19</v>
      </c>
      <c r="F430" s="235" t="s">
        <v>162</v>
      </c>
      <c r="G430" s="232"/>
      <c r="H430" s="234" t="s">
        <v>19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161</v>
      </c>
      <c r="AU430" s="241" t="s">
        <v>84</v>
      </c>
      <c r="AV430" s="13" t="s">
        <v>82</v>
      </c>
      <c r="AW430" s="13" t="s">
        <v>37</v>
      </c>
      <c r="AX430" s="13" t="s">
        <v>76</v>
      </c>
      <c r="AY430" s="241" t="s">
        <v>149</v>
      </c>
    </row>
    <row r="431" s="14" customFormat="1">
      <c r="A431" s="14"/>
      <c r="B431" s="242"/>
      <c r="C431" s="243"/>
      <c r="D431" s="233" t="s">
        <v>161</v>
      </c>
      <c r="E431" s="244" t="s">
        <v>19</v>
      </c>
      <c r="F431" s="245" t="s">
        <v>602</v>
      </c>
      <c r="G431" s="243"/>
      <c r="H431" s="246">
        <v>65.739999999999995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161</v>
      </c>
      <c r="AU431" s="252" t="s">
        <v>84</v>
      </c>
      <c r="AV431" s="14" t="s">
        <v>84</v>
      </c>
      <c r="AW431" s="14" t="s">
        <v>37</v>
      </c>
      <c r="AX431" s="14" t="s">
        <v>82</v>
      </c>
      <c r="AY431" s="252" t="s">
        <v>149</v>
      </c>
    </row>
    <row r="432" s="2" customFormat="1" ht="24.15" customHeight="1">
      <c r="A432" s="39"/>
      <c r="B432" s="40"/>
      <c r="C432" s="213" t="s">
        <v>608</v>
      </c>
      <c r="D432" s="213" t="s">
        <v>152</v>
      </c>
      <c r="E432" s="214" t="s">
        <v>609</v>
      </c>
      <c r="F432" s="215" t="s">
        <v>610</v>
      </c>
      <c r="G432" s="216" t="s">
        <v>169</v>
      </c>
      <c r="H432" s="217">
        <v>90</v>
      </c>
      <c r="I432" s="218"/>
      <c r="J432" s="219">
        <f>ROUND(I432*H432,2)</f>
        <v>0</v>
      </c>
      <c r="K432" s="215" t="s">
        <v>156</v>
      </c>
      <c r="L432" s="45"/>
      <c r="M432" s="220" t="s">
        <v>19</v>
      </c>
      <c r="N432" s="221" t="s">
        <v>47</v>
      </c>
      <c r="O432" s="85"/>
      <c r="P432" s="222">
        <f>O432*H432</f>
        <v>0</v>
      </c>
      <c r="Q432" s="222">
        <v>0</v>
      </c>
      <c r="R432" s="222">
        <f>Q432*H432</f>
        <v>0</v>
      </c>
      <c r="S432" s="222">
        <v>0.0025000000000000001</v>
      </c>
      <c r="T432" s="223">
        <f>S432*H432</f>
        <v>0.22500000000000001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4" t="s">
        <v>247</v>
      </c>
      <c r="AT432" s="224" t="s">
        <v>152</v>
      </c>
      <c r="AU432" s="224" t="s">
        <v>84</v>
      </c>
      <c r="AY432" s="18" t="s">
        <v>149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8" t="s">
        <v>82</v>
      </c>
      <c r="BK432" s="225">
        <f>ROUND(I432*H432,2)</f>
        <v>0</v>
      </c>
      <c r="BL432" s="18" t="s">
        <v>247</v>
      </c>
      <c r="BM432" s="224" t="s">
        <v>611</v>
      </c>
    </row>
    <row r="433" s="2" customFormat="1">
      <c r="A433" s="39"/>
      <c r="B433" s="40"/>
      <c r="C433" s="41"/>
      <c r="D433" s="226" t="s">
        <v>159</v>
      </c>
      <c r="E433" s="41"/>
      <c r="F433" s="227" t="s">
        <v>612</v>
      </c>
      <c r="G433" s="41"/>
      <c r="H433" s="41"/>
      <c r="I433" s="228"/>
      <c r="J433" s="41"/>
      <c r="K433" s="41"/>
      <c r="L433" s="45"/>
      <c r="M433" s="229"/>
      <c r="N433" s="230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159</v>
      </c>
      <c r="AU433" s="18" t="s">
        <v>84</v>
      </c>
    </row>
    <row r="434" s="13" customFormat="1">
      <c r="A434" s="13"/>
      <c r="B434" s="231"/>
      <c r="C434" s="232"/>
      <c r="D434" s="233" t="s">
        <v>161</v>
      </c>
      <c r="E434" s="234" t="s">
        <v>19</v>
      </c>
      <c r="F434" s="235" t="s">
        <v>162</v>
      </c>
      <c r="G434" s="232"/>
      <c r="H434" s="234" t="s">
        <v>19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1" t="s">
        <v>161</v>
      </c>
      <c r="AU434" s="241" t="s">
        <v>84</v>
      </c>
      <c r="AV434" s="13" t="s">
        <v>82</v>
      </c>
      <c r="AW434" s="13" t="s">
        <v>37</v>
      </c>
      <c r="AX434" s="13" t="s">
        <v>76</v>
      </c>
      <c r="AY434" s="241" t="s">
        <v>149</v>
      </c>
    </row>
    <row r="435" s="14" customFormat="1">
      <c r="A435" s="14"/>
      <c r="B435" s="242"/>
      <c r="C435" s="243"/>
      <c r="D435" s="233" t="s">
        <v>161</v>
      </c>
      <c r="E435" s="244" t="s">
        <v>19</v>
      </c>
      <c r="F435" s="245" t="s">
        <v>299</v>
      </c>
      <c r="G435" s="243"/>
      <c r="H435" s="246">
        <v>90</v>
      </c>
      <c r="I435" s="247"/>
      <c r="J435" s="243"/>
      <c r="K435" s="243"/>
      <c r="L435" s="248"/>
      <c r="M435" s="249"/>
      <c r="N435" s="250"/>
      <c r="O435" s="250"/>
      <c r="P435" s="250"/>
      <c r="Q435" s="250"/>
      <c r="R435" s="250"/>
      <c r="S435" s="250"/>
      <c r="T435" s="25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2" t="s">
        <v>161</v>
      </c>
      <c r="AU435" s="252" t="s">
        <v>84</v>
      </c>
      <c r="AV435" s="14" t="s">
        <v>84</v>
      </c>
      <c r="AW435" s="14" t="s">
        <v>37</v>
      </c>
      <c r="AX435" s="14" t="s">
        <v>82</v>
      </c>
      <c r="AY435" s="252" t="s">
        <v>149</v>
      </c>
    </row>
    <row r="436" s="2" customFormat="1" ht="24.15" customHeight="1">
      <c r="A436" s="39"/>
      <c r="B436" s="40"/>
      <c r="C436" s="213" t="s">
        <v>613</v>
      </c>
      <c r="D436" s="213" t="s">
        <v>152</v>
      </c>
      <c r="E436" s="214" t="s">
        <v>614</v>
      </c>
      <c r="F436" s="215" t="s">
        <v>615</v>
      </c>
      <c r="G436" s="216" t="s">
        <v>169</v>
      </c>
      <c r="H436" s="217">
        <v>65.739999999999995</v>
      </c>
      <c r="I436" s="218"/>
      <c r="J436" s="219">
        <f>ROUND(I436*H436,2)</f>
        <v>0</v>
      </c>
      <c r="K436" s="215" t="s">
        <v>156</v>
      </c>
      <c r="L436" s="45"/>
      <c r="M436" s="220" t="s">
        <v>19</v>
      </c>
      <c r="N436" s="221" t="s">
        <v>47</v>
      </c>
      <c r="O436" s="85"/>
      <c r="P436" s="222">
        <f>O436*H436</f>
        <v>0</v>
      </c>
      <c r="Q436" s="222">
        <v>0.00029999999999999997</v>
      </c>
      <c r="R436" s="222">
        <f>Q436*H436</f>
        <v>0.019721999999999996</v>
      </c>
      <c r="S436" s="222">
        <v>0</v>
      </c>
      <c r="T436" s="223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4" t="s">
        <v>247</v>
      </c>
      <c r="AT436" s="224" t="s">
        <v>152</v>
      </c>
      <c r="AU436" s="224" t="s">
        <v>84</v>
      </c>
      <c r="AY436" s="18" t="s">
        <v>149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8" t="s">
        <v>82</v>
      </c>
      <c r="BK436" s="225">
        <f>ROUND(I436*H436,2)</f>
        <v>0</v>
      </c>
      <c r="BL436" s="18" t="s">
        <v>247</v>
      </c>
      <c r="BM436" s="224" t="s">
        <v>616</v>
      </c>
    </row>
    <row r="437" s="2" customFormat="1">
      <c r="A437" s="39"/>
      <c r="B437" s="40"/>
      <c r="C437" s="41"/>
      <c r="D437" s="226" t="s">
        <v>159</v>
      </c>
      <c r="E437" s="41"/>
      <c r="F437" s="227" t="s">
        <v>617</v>
      </c>
      <c r="G437" s="41"/>
      <c r="H437" s="41"/>
      <c r="I437" s="228"/>
      <c r="J437" s="41"/>
      <c r="K437" s="41"/>
      <c r="L437" s="45"/>
      <c r="M437" s="229"/>
      <c r="N437" s="230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159</v>
      </c>
      <c r="AU437" s="18" t="s">
        <v>84</v>
      </c>
    </row>
    <row r="438" s="13" customFormat="1">
      <c r="A438" s="13"/>
      <c r="B438" s="231"/>
      <c r="C438" s="232"/>
      <c r="D438" s="233" t="s">
        <v>161</v>
      </c>
      <c r="E438" s="234" t="s">
        <v>19</v>
      </c>
      <c r="F438" s="235" t="s">
        <v>162</v>
      </c>
      <c r="G438" s="232"/>
      <c r="H438" s="234" t="s">
        <v>19</v>
      </c>
      <c r="I438" s="236"/>
      <c r="J438" s="232"/>
      <c r="K438" s="232"/>
      <c r="L438" s="237"/>
      <c r="M438" s="238"/>
      <c r="N438" s="239"/>
      <c r="O438" s="239"/>
      <c r="P438" s="239"/>
      <c r="Q438" s="239"/>
      <c r="R438" s="239"/>
      <c r="S438" s="239"/>
      <c r="T438" s="24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1" t="s">
        <v>161</v>
      </c>
      <c r="AU438" s="241" t="s">
        <v>84</v>
      </c>
      <c r="AV438" s="13" t="s">
        <v>82</v>
      </c>
      <c r="AW438" s="13" t="s">
        <v>37</v>
      </c>
      <c r="AX438" s="13" t="s">
        <v>76</v>
      </c>
      <c r="AY438" s="241" t="s">
        <v>149</v>
      </c>
    </row>
    <row r="439" s="14" customFormat="1">
      <c r="A439" s="14"/>
      <c r="B439" s="242"/>
      <c r="C439" s="243"/>
      <c r="D439" s="233" t="s">
        <v>161</v>
      </c>
      <c r="E439" s="244" t="s">
        <v>19</v>
      </c>
      <c r="F439" s="245" t="s">
        <v>602</v>
      </c>
      <c r="G439" s="243"/>
      <c r="H439" s="246">
        <v>65.739999999999995</v>
      </c>
      <c r="I439" s="247"/>
      <c r="J439" s="243"/>
      <c r="K439" s="243"/>
      <c r="L439" s="248"/>
      <c r="M439" s="249"/>
      <c r="N439" s="250"/>
      <c r="O439" s="250"/>
      <c r="P439" s="250"/>
      <c r="Q439" s="250"/>
      <c r="R439" s="250"/>
      <c r="S439" s="250"/>
      <c r="T439" s="25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2" t="s">
        <v>161</v>
      </c>
      <c r="AU439" s="252" t="s">
        <v>84</v>
      </c>
      <c r="AV439" s="14" t="s">
        <v>84</v>
      </c>
      <c r="AW439" s="14" t="s">
        <v>37</v>
      </c>
      <c r="AX439" s="14" t="s">
        <v>82</v>
      </c>
      <c r="AY439" s="252" t="s">
        <v>149</v>
      </c>
    </row>
    <row r="440" s="2" customFormat="1" ht="16.5" customHeight="1">
      <c r="A440" s="39"/>
      <c r="B440" s="40"/>
      <c r="C440" s="264" t="s">
        <v>259</v>
      </c>
      <c r="D440" s="264" t="s">
        <v>242</v>
      </c>
      <c r="E440" s="265" t="s">
        <v>618</v>
      </c>
      <c r="F440" s="266" t="s">
        <v>619</v>
      </c>
      <c r="G440" s="267" t="s">
        <v>169</v>
      </c>
      <c r="H440" s="268">
        <v>80.816999999999993</v>
      </c>
      <c r="I440" s="269"/>
      <c r="J440" s="270">
        <f>ROUND(I440*H440,2)</f>
        <v>0</v>
      </c>
      <c r="K440" s="266" t="s">
        <v>156</v>
      </c>
      <c r="L440" s="271"/>
      <c r="M440" s="272" t="s">
        <v>19</v>
      </c>
      <c r="N440" s="273" t="s">
        <v>47</v>
      </c>
      <c r="O440" s="85"/>
      <c r="P440" s="222">
        <f>O440*H440</f>
        <v>0</v>
      </c>
      <c r="Q440" s="222">
        <v>0.0028300000000000001</v>
      </c>
      <c r="R440" s="222">
        <f>Q440*H440</f>
        <v>0.22871211</v>
      </c>
      <c r="S440" s="222">
        <v>0</v>
      </c>
      <c r="T440" s="223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4" t="s">
        <v>342</v>
      </c>
      <c r="AT440" s="224" t="s">
        <v>242</v>
      </c>
      <c r="AU440" s="224" t="s">
        <v>84</v>
      </c>
      <c r="AY440" s="18" t="s">
        <v>149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8" t="s">
        <v>82</v>
      </c>
      <c r="BK440" s="225">
        <f>ROUND(I440*H440,2)</f>
        <v>0</v>
      </c>
      <c r="BL440" s="18" t="s">
        <v>247</v>
      </c>
      <c r="BM440" s="224" t="s">
        <v>620</v>
      </c>
    </row>
    <row r="441" s="2" customFormat="1">
      <c r="A441" s="39"/>
      <c r="B441" s="40"/>
      <c r="C441" s="41"/>
      <c r="D441" s="226" t="s">
        <v>159</v>
      </c>
      <c r="E441" s="41"/>
      <c r="F441" s="227" t="s">
        <v>621</v>
      </c>
      <c r="G441" s="41"/>
      <c r="H441" s="41"/>
      <c r="I441" s="228"/>
      <c r="J441" s="41"/>
      <c r="K441" s="41"/>
      <c r="L441" s="45"/>
      <c r="M441" s="229"/>
      <c r="N441" s="230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159</v>
      </c>
      <c r="AU441" s="18" t="s">
        <v>84</v>
      </c>
    </row>
    <row r="442" s="13" customFormat="1">
      <c r="A442" s="13"/>
      <c r="B442" s="231"/>
      <c r="C442" s="232"/>
      <c r="D442" s="233" t="s">
        <v>161</v>
      </c>
      <c r="E442" s="234" t="s">
        <v>19</v>
      </c>
      <c r="F442" s="235" t="s">
        <v>162</v>
      </c>
      <c r="G442" s="232"/>
      <c r="H442" s="234" t="s">
        <v>19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1" t="s">
        <v>161</v>
      </c>
      <c r="AU442" s="241" t="s">
        <v>84</v>
      </c>
      <c r="AV442" s="13" t="s">
        <v>82</v>
      </c>
      <c r="AW442" s="13" t="s">
        <v>37</v>
      </c>
      <c r="AX442" s="13" t="s">
        <v>76</v>
      </c>
      <c r="AY442" s="241" t="s">
        <v>149</v>
      </c>
    </row>
    <row r="443" s="14" customFormat="1">
      <c r="A443" s="14"/>
      <c r="B443" s="242"/>
      <c r="C443" s="243"/>
      <c r="D443" s="233" t="s">
        <v>161</v>
      </c>
      <c r="E443" s="244" t="s">
        <v>19</v>
      </c>
      <c r="F443" s="245" t="s">
        <v>602</v>
      </c>
      <c r="G443" s="243"/>
      <c r="H443" s="246">
        <v>65.739999999999995</v>
      </c>
      <c r="I443" s="247"/>
      <c r="J443" s="243"/>
      <c r="K443" s="243"/>
      <c r="L443" s="248"/>
      <c r="M443" s="249"/>
      <c r="N443" s="250"/>
      <c r="O443" s="250"/>
      <c r="P443" s="250"/>
      <c r="Q443" s="250"/>
      <c r="R443" s="250"/>
      <c r="S443" s="250"/>
      <c r="T443" s="25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2" t="s">
        <v>161</v>
      </c>
      <c r="AU443" s="252" t="s">
        <v>84</v>
      </c>
      <c r="AV443" s="14" t="s">
        <v>84</v>
      </c>
      <c r="AW443" s="14" t="s">
        <v>37</v>
      </c>
      <c r="AX443" s="14" t="s">
        <v>76</v>
      </c>
      <c r="AY443" s="252" t="s">
        <v>149</v>
      </c>
    </row>
    <row r="444" s="14" customFormat="1">
      <c r="A444" s="14"/>
      <c r="B444" s="242"/>
      <c r="C444" s="243"/>
      <c r="D444" s="233" t="s">
        <v>161</v>
      </c>
      <c r="E444" s="244" t="s">
        <v>19</v>
      </c>
      <c r="F444" s="245" t="s">
        <v>622</v>
      </c>
      <c r="G444" s="243"/>
      <c r="H444" s="246">
        <v>7.7300000000000004</v>
      </c>
      <c r="I444" s="247"/>
      <c r="J444" s="243"/>
      <c r="K444" s="243"/>
      <c r="L444" s="248"/>
      <c r="M444" s="249"/>
      <c r="N444" s="250"/>
      <c r="O444" s="250"/>
      <c r="P444" s="250"/>
      <c r="Q444" s="250"/>
      <c r="R444" s="250"/>
      <c r="S444" s="250"/>
      <c r="T444" s="25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2" t="s">
        <v>161</v>
      </c>
      <c r="AU444" s="252" t="s">
        <v>84</v>
      </c>
      <c r="AV444" s="14" t="s">
        <v>84</v>
      </c>
      <c r="AW444" s="14" t="s">
        <v>37</v>
      </c>
      <c r="AX444" s="14" t="s">
        <v>76</v>
      </c>
      <c r="AY444" s="252" t="s">
        <v>149</v>
      </c>
    </row>
    <row r="445" s="15" customFormat="1">
      <c r="A445" s="15"/>
      <c r="B445" s="253"/>
      <c r="C445" s="254"/>
      <c r="D445" s="233" t="s">
        <v>161</v>
      </c>
      <c r="E445" s="255" t="s">
        <v>19</v>
      </c>
      <c r="F445" s="256" t="s">
        <v>194</v>
      </c>
      <c r="G445" s="254"/>
      <c r="H445" s="257">
        <v>73.469999999999999</v>
      </c>
      <c r="I445" s="258"/>
      <c r="J445" s="254"/>
      <c r="K445" s="254"/>
      <c r="L445" s="259"/>
      <c r="M445" s="260"/>
      <c r="N445" s="261"/>
      <c r="O445" s="261"/>
      <c r="P445" s="261"/>
      <c r="Q445" s="261"/>
      <c r="R445" s="261"/>
      <c r="S445" s="261"/>
      <c r="T445" s="262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3" t="s">
        <v>161</v>
      </c>
      <c r="AU445" s="263" t="s">
        <v>84</v>
      </c>
      <c r="AV445" s="15" t="s">
        <v>157</v>
      </c>
      <c r="AW445" s="15" t="s">
        <v>37</v>
      </c>
      <c r="AX445" s="15" t="s">
        <v>82</v>
      </c>
      <c r="AY445" s="263" t="s">
        <v>149</v>
      </c>
    </row>
    <row r="446" s="14" customFormat="1">
      <c r="A446" s="14"/>
      <c r="B446" s="242"/>
      <c r="C446" s="243"/>
      <c r="D446" s="233" t="s">
        <v>161</v>
      </c>
      <c r="E446" s="243"/>
      <c r="F446" s="245" t="s">
        <v>623</v>
      </c>
      <c r="G446" s="243"/>
      <c r="H446" s="246">
        <v>80.816999999999993</v>
      </c>
      <c r="I446" s="247"/>
      <c r="J446" s="243"/>
      <c r="K446" s="243"/>
      <c r="L446" s="248"/>
      <c r="M446" s="249"/>
      <c r="N446" s="250"/>
      <c r="O446" s="250"/>
      <c r="P446" s="250"/>
      <c r="Q446" s="250"/>
      <c r="R446" s="250"/>
      <c r="S446" s="250"/>
      <c r="T446" s="25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2" t="s">
        <v>161</v>
      </c>
      <c r="AU446" s="252" t="s">
        <v>84</v>
      </c>
      <c r="AV446" s="14" t="s">
        <v>84</v>
      </c>
      <c r="AW446" s="14" t="s">
        <v>4</v>
      </c>
      <c r="AX446" s="14" t="s">
        <v>82</v>
      </c>
      <c r="AY446" s="252" t="s">
        <v>149</v>
      </c>
    </row>
    <row r="447" s="2" customFormat="1" ht="24.15" customHeight="1">
      <c r="A447" s="39"/>
      <c r="B447" s="40"/>
      <c r="C447" s="213" t="s">
        <v>624</v>
      </c>
      <c r="D447" s="213" t="s">
        <v>152</v>
      </c>
      <c r="E447" s="214" t="s">
        <v>625</v>
      </c>
      <c r="F447" s="215" t="s">
        <v>626</v>
      </c>
      <c r="G447" s="216" t="s">
        <v>175</v>
      </c>
      <c r="H447" s="217">
        <v>29.100000000000001</v>
      </c>
      <c r="I447" s="218"/>
      <c r="J447" s="219">
        <f>ROUND(I447*H447,2)</f>
        <v>0</v>
      </c>
      <c r="K447" s="215" t="s">
        <v>156</v>
      </c>
      <c r="L447" s="45"/>
      <c r="M447" s="220" t="s">
        <v>19</v>
      </c>
      <c r="N447" s="221" t="s">
        <v>47</v>
      </c>
      <c r="O447" s="85"/>
      <c r="P447" s="222">
        <f>O447*H447</f>
        <v>0</v>
      </c>
      <c r="Q447" s="222">
        <v>0</v>
      </c>
      <c r="R447" s="222">
        <f>Q447*H447</f>
        <v>0</v>
      </c>
      <c r="S447" s="222">
        <v>0</v>
      </c>
      <c r="T447" s="223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4" t="s">
        <v>247</v>
      </c>
      <c r="AT447" s="224" t="s">
        <v>152</v>
      </c>
      <c r="AU447" s="224" t="s">
        <v>84</v>
      </c>
      <c r="AY447" s="18" t="s">
        <v>149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8" t="s">
        <v>82</v>
      </c>
      <c r="BK447" s="225">
        <f>ROUND(I447*H447,2)</f>
        <v>0</v>
      </c>
      <c r="BL447" s="18" t="s">
        <v>247</v>
      </c>
      <c r="BM447" s="224" t="s">
        <v>627</v>
      </c>
    </row>
    <row r="448" s="2" customFormat="1">
      <c r="A448" s="39"/>
      <c r="B448" s="40"/>
      <c r="C448" s="41"/>
      <c r="D448" s="226" t="s">
        <v>159</v>
      </c>
      <c r="E448" s="41"/>
      <c r="F448" s="227" t="s">
        <v>628</v>
      </c>
      <c r="G448" s="41"/>
      <c r="H448" s="41"/>
      <c r="I448" s="228"/>
      <c r="J448" s="41"/>
      <c r="K448" s="41"/>
      <c r="L448" s="45"/>
      <c r="M448" s="229"/>
      <c r="N448" s="230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159</v>
      </c>
      <c r="AU448" s="18" t="s">
        <v>84</v>
      </c>
    </row>
    <row r="449" s="13" customFormat="1">
      <c r="A449" s="13"/>
      <c r="B449" s="231"/>
      <c r="C449" s="232"/>
      <c r="D449" s="233" t="s">
        <v>161</v>
      </c>
      <c r="E449" s="234" t="s">
        <v>19</v>
      </c>
      <c r="F449" s="235" t="s">
        <v>162</v>
      </c>
      <c r="G449" s="232"/>
      <c r="H449" s="234" t="s">
        <v>19</v>
      </c>
      <c r="I449" s="236"/>
      <c r="J449" s="232"/>
      <c r="K449" s="232"/>
      <c r="L449" s="237"/>
      <c r="M449" s="238"/>
      <c r="N449" s="239"/>
      <c r="O449" s="239"/>
      <c r="P449" s="239"/>
      <c r="Q449" s="239"/>
      <c r="R449" s="239"/>
      <c r="S449" s="239"/>
      <c r="T449" s="24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1" t="s">
        <v>161</v>
      </c>
      <c r="AU449" s="241" t="s">
        <v>84</v>
      </c>
      <c r="AV449" s="13" t="s">
        <v>82</v>
      </c>
      <c r="AW449" s="13" t="s">
        <v>37</v>
      </c>
      <c r="AX449" s="13" t="s">
        <v>76</v>
      </c>
      <c r="AY449" s="241" t="s">
        <v>149</v>
      </c>
    </row>
    <row r="450" s="14" customFormat="1">
      <c r="A450" s="14"/>
      <c r="B450" s="242"/>
      <c r="C450" s="243"/>
      <c r="D450" s="233" t="s">
        <v>161</v>
      </c>
      <c r="E450" s="244" t="s">
        <v>19</v>
      </c>
      <c r="F450" s="245" t="s">
        <v>629</v>
      </c>
      <c r="G450" s="243"/>
      <c r="H450" s="246">
        <v>29.100000000000001</v>
      </c>
      <c r="I450" s="247"/>
      <c r="J450" s="243"/>
      <c r="K450" s="243"/>
      <c r="L450" s="248"/>
      <c r="M450" s="249"/>
      <c r="N450" s="250"/>
      <c r="O450" s="250"/>
      <c r="P450" s="250"/>
      <c r="Q450" s="250"/>
      <c r="R450" s="250"/>
      <c r="S450" s="250"/>
      <c r="T450" s="25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2" t="s">
        <v>161</v>
      </c>
      <c r="AU450" s="252" t="s">
        <v>84</v>
      </c>
      <c r="AV450" s="14" t="s">
        <v>84</v>
      </c>
      <c r="AW450" s="14" t="s">
        <v>37</v>
      </c>
      <c r="AX450" s="14" t="s">
        <v>82</v>
      </c>
      <c r="AY450" s="252" t="s">
        <v>149</v>
      </c>
    </row>
    <row r="451" s="2" customFormat="1" ht="21.75" customHeight="1">
      <c r="A451" s="39"/>
      <c r="B451" s="40"/>
      <c r="C451" s="213" t="s">
        <v>630</v>
      </c>
      <c r="D451" s="213" t="s">
        <v>152</v>
      </c>
      <c r="E451" s="214" t="s">
        <v>631</v>
      </c>
      <c r="F451" s="215" t="s">
        <v>632</v>
      </c>
      <c r="G451" s="216" t="s">
        <v>175</v>
      </c>
      <c r="H451" s="217">
        <v>99.590000000000003</v>
      </c>
      <c r="I451" s="218"/>
      <c r="J451" s="219">
        <f>ROUND(I451*H451,2)</f>
        <v>0</v>
      </c>
      <c r="K451" s="215" t="s">
        <v>156</v>
      </c>
      <c r="L451" s="45"/>
      <c r="M451" s="220" t="s">
        <v>19</v>
      </c>
      <c r="N451" s="221" t="s">
        <v>47</v>
      </c>
      <c r="O451" s="85"/>
      <c r="P451" s="222">
        <f>O451*H451</f>
        <v>0</v>
      </c>
      <c r="Q451" s="222">
        <v>0</v>
      </c>
      <c r="R451" s="222">
        <f>Q451*H451</f>
        <v>0</v>
      </c>
      <c r="S451" s="222">
        <v>0.00029999999999999997</v>
      </c>
      <c r="T451" s="223">
        <f>S451*H451</f>
        <v>0.029876999999999997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4" t="s">
        <v>247</v>
      </c>
      <c r="AT451" s="224" t="s">
        <v>152</v>
      </c>
      <c r="AU451" s="224" t="s">
        <v>84</v>
      </c>
      <c r="AY451" s="18" t="s">
        <v>149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8" t="s">
        <v>82</v>
      </c>
      <c r="BK451" s="225">
        <f>ROUND(I451*H451,2)</f>
        <v>0</v>
      </c>
      <c r="BL451" s="18" t="s">
        <v>247</v>
      </c>
      <c r="BM451" s="224" t="s">
        <v>633</v>
      </c>
    </row>
    <row r="452" s="2" customFormat="1">
      <c r="A452" s="39"/>
      <c r="B452" s="40"/>
      <c r="C452" s="41"/>
      <c r="D452" s="226" t="s">
        <v>159</v>
      </c>
      <c r="E452" s="41"/>
      <c r="F452" s="227" t="s">
        <v>634</v>
      </c>
      <c r="G452" s="41"/>
      <c r="H452" s="41"/>
      <c r="I452" s="228"/>
      <c r="J452" s="41"/>
      <c r="K452" s="41"/>
      <c r="L452" s="45"/>
      <c r="M452" s="229"/>
      <c r="N452" s="230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159</v>
      </c>
      <c r="AU452" s="18" t="s">
        <v>84</v>
      </c>
    </row>
    <row r="453" s="13" customFormat="1">
      <c r="A453" s="13"/>
      <c r="B453" s="231"/>
      <c r="C453" s="232"/>
      <c r="D453" s="233" t="s">
        <v>161</v>
      </c>
      <c r="E453" s="234" t="s">
        <v>19</v>
      </c>
      <c r="F453" s="235" t="s">
        <v>162</v>
      </c>
      <c r="G453" s="232"/>
      <c r="H453" s="234" t="s">
        <v>19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1" t="s">
        <v>161</v>
      </c>
      <c r="AU453" s="241" t="s">
        <v>84</v>
      </c>
      <c r="AV453" s="13" t="s">
        <v>82</v>
      </c>
      <c r="AW453" s="13" t="s">
        <v>37</v>
      </c>
      <c r="AX453" s="13" t="s">
        <v>76</v>
      </c>
      <c r="AY453" s="241" t="s">
        <v>149</v>
      </c>
    </row>
    <row r="454" s="14" customFormat="1">
      <c r="A454" s="14"/>
      <c r="B454" s="242"/>
      <c r="C454" s="243"/>
      <c r="D454" s="233" t="s">
        <v>161</v>
      </c>
      <c r="E454" s="244" t="s">
        <v>19</v>
      </c>
      <c r="F454" s="245" t="s">
        <v>635</v>
      </c>
      <c r="G454" s="243"/>
      <c r="H454" s="246">
        <v>99.590000000000003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2" t="s">
        <v>161</v>
      </c>
      <c r="AU454" s="252" t="s">
        <v>84</v>
      </c>
      <c r="AV454" s="14" t="s">
        <v>84</v>
      </c>
      <c r="AW454" s="14" t="s">
        <v>37</v>
      </c>
      <c r="AX454" s="14" t="s">
        <v>82</v>
      </c>
      <c r="AY454" s="252" t="s">
        <v>149</v>
      </c>
    </row>
    <row r="455" s="2" customFormat="1" ht="24.15" customHeight="1">
      <c r="A455" s="39"/>
      <c r="B455" s="40"/>
      <c r="C455" s="213" t="s">
        <v>636</v>
      </c>
      <c r="D455" s="213" t="s">
        <v>152</v>
      </c>
      <c r="E455" s="214" t="s">
        <v>637</v>
      </c>
      <c r="F455" s="215" t="s">
        <v>638</v>
      </c>
      <c r="G455" s="216" t="s">
        <v>175</v>
      </c>
      <c r="H455" s="217">
        <v>77.299999999999997</v>
      </c>
      <c r="I455" s="218"/>
      <c r="J455" s="219">
        <f>ROUND(I455*H455,2)</f>
        <v>0</v>
      </c>
      <c r="K455" s="215" t="s">
        <v>156</v>
      </c>
      <c r="L455" s="45"/>
      <c r="M455" s="220" t="s">
        <v>19</v>
      </c>
      <c r="N455" s="221" t="s">
        <v>47</v>
      </c>
      <c r="O455" s="85"/>
      <c r="P455" s="222">
        <f>O455*H455</f>
        <v>0</v>
      </c>
      <c r="Q455" s="222">
        <v>3.0000000000000001E-05</v>
      </c>
      <c r="R455" s="222">
        <f>Q455*H455</f>
        <v>0.0023189999999999999</v>
      </c>
      <c r="S455" s="222">
        <v>0</v>
      </c>
      <c r="T455" s="223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4" t="s">
        <v>247</v>
      </c>
      <c r="AT455" s="224" t="s">
        <v>152</v>
      </c>
      <c r="AU455" s="224" t="s">
        <v>84</v>
      </c>
      <c r="AY455" s="18" t="s">
        <v>149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8" t="s">
        <v>82</v>
      </c>
      <c r="BK455" s="225">
        <f>ROUND(I455*H455,2)</f>
        <v>0</v>
      </c>
      <c r="BL455" s="18" t="s">
        <v>247</v>
      </c>
      <c r="BM455" s="224" t="s">
        <v>639</v>
      </c>
    </row>
    <row r="456" s="2" customFormat="1">
      <c r="A456" s="39"/>
      <c r="B456" s="40"/>
      <c r="C456" s="41"/>
      <c r="D456" s="226" t="s">
        <v>159</v>
      </c>
      <c r="E456" s="41"/>
      <c r="F456" s="227" t="s">
        <v>640</v>
      </c>
      <c r="G456" s="41"/>
      <c r="H456" s="41"/>
      <c r="I456" s="228"/>
      <c r="J456" s="41"/>
      <c r="K456" s="41"/>
      <c r="L456" s="45"/>
      <c r="M456" s="229"/>
      <c r="N456" s="230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159</v>
      </c>
      <c r="AU456" s="18" t="s">
        <v>84</v>
      </c>
    </row>
    <row r="457" s="13" customFormat="1">
      <c r="A457" s="13"/>
      <c r="B457" s="231"/>
      <c r="C457" s="232"/>
      <c r="D457" s="233" t="s">
        <v>161</v>
      </c>
      <c r="E457" s="234" t="s">
        <v>19</v>
      </c>
      <c r="F457" s="235" t="s">
        <v>162</v>
      </c>
      <c r="G457" s="232"/>
      <c r="H457" s="234" t="s">
        <v>19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1" t="s">
        <v>161</v>
      </c>
      <c r="AU457" s="241" t="s">
        <v>84</v>
      </c>
      <c r="AV457" s="13" t="s">
        <v>82</v>
      </c>
      <c r="AW457" s="13" t="s">
        <v>37</v>
      </c>
      <c r="AX457" s="13" t="s">
        <v>76</v>
      </c>
      <c r="AY457" s="241" t="s">
        <v>149</v>
      </c>
    </row>
    <row r="458" s="14" customFormat="1">
      <c r="A458" s="14"/>
      <c r="B458" s="242"/>
      <c r="C458" s="243"/>
      <c r="D458" s="233" t="s">
        <v>161</v>
      </c>
      <c r="E458" s="244" t="s">
        <v>19</v>
      </c>
      <c r="F458" s="245" t="s">
        <v>641</v>
      </c>
      <c r="G458" s="243"/>
      <c r="H458" s="246">
        <v>77.299999999999997</v>
      </c>
      <c r="I458" s="247"/>
      <c r="J458" s="243"/>
      <c r="K458" s="243"/>
      <c r="L458" s="248"/>
      <c r="M458" s="249"/>
      <c r="N458" s="250"/>
      <c r="O458" s="250"/>
      <c r="P458" s="250"/>
      <c r="Q458" s="250"/>
      <c r="R458" s="250"/>
      <c r="S458" s="250"/>
      <c r="T458" s="25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2" t="s">
        <v>161</v>
      </c>
      <c r="AU458" s="252" t="s">
        <v>84</v>
      </c>
      <c r="AV458" s="14" t="s">
        <v>84</v>
      </c>
      <c r="AW458" s="14" t="s">
        <v>37</v>
      </c>
      <c r="AX458" s="14" t="s">
        <v>82</v>
      </c>
      <c r="AY458" s="252" t="s">
        <v>149</v>
      </c>
    </row>
    <row r="459" s="2" customFormat="1" ht="16.5" customHeight="1">
      <c r="A459" s="39"/>
      <c r="B459" s="40"/>
      <c r="C459" s="213" t="s">
        <v>642</v>
      </c>
      <c r="D459" s="213" t="s">
        <v>152</v>
      </c>
      <c r="E459" s="214" t="s">
        <v>643</v>
      </c>
      <c r="F459" s="215" t="s">
        <v>644</v>
      </c>
      <c r="G459" s="216" t="s">
        <v>175</v>
      </c>
      <c r="H459" s="217">
        <v>139.69999999999999</v>
      </c>
      <c r="I459" s="218"/>
      <c r="J459" s="219">
        <f>ROUND(I459*H459,2)</f>
        <v>0</v>
      </c>
      <c r="K459" s="215" t="s">
        <v>156</v>
      </c>
      <c r="L459" s="45"/>
      <c r="M459" s="220" t="s">
        <v>19</v>
      </c>
      <c r="N459" s="221" t="s">
        <v>47</v>
      </c>
      <c r="O459" s="85"/>
      <c r="P459" s="222">
        <f>O459*H459</f>
        <v>0</v>
      </c>
      <c r="Q459" s="222">
        <v>1.0000000000000001E-05</v>
      </c>
      <c r="R459" s="222">
        <f>Q459*H459</f>
        <v>0.001397</v>
      </c>
      <c r="S459" s="222">
        <v>0</v>
      </c>
      <c r="T459" s="223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4" t="s">
        <v>247</v>
      </c>
      <c r="AT459" s="224" t="s">
        <v>152</v>
      </c>
      <c r="AU459" s="224" t="s">
        <v>84</v>
      </c>
      <c r="AY459" s="18" t="s">
        <v>149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8" t="s">
        <v>82</v>
      </c>
      <c r="BK459" s="225">
        <f>ROUND(I459*H459,2)</f>
        <v>0</v>
      </c>
      <c r="BL459" s="18" t="s">
        <v>247</v>
      </c>
      <c r="BM459" s="224" t="s">
        <v>645</v>
      </c>
    </row>
    <row r="460" s="2" customFormat="1">
      <c r="A460" s="39"/>
      <c r="B460" s="40"/>
      <c r="C460" s="41"/>
      <c r="D460" s="226" t="s">
        <v>159</v>
      </c>
      <c r="E460" s="41"/>
      <c r="F460" s="227" t="s">
        <v>646</v>
      </c>
      <c r="G460" s="41"/>
      <c r="H460" s="41"/>
      <c r="I460" s="228"/>
      <c r="J460" s="41"/>
      <c r="K460" s="41"/>
      <c r="L460" s="45"/>
      <c r="M460" s="229"/>
      <c r="N460" s="230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159</v>
      </c>
      <c r="AU460" s="18" t="s">
        <v>84</v>
      </c>
    </row>
    <row r="461" s="13" customFormat="1">
      <c r="A461" s="13"/>
      <c r="B461" s="231"/>
      <c r="C461" s="232"/>
      <c r="D461" s="233" t="s">
        <v>161</v>
      </c>
      <c r="E461" s="234" t="s">
        <v>19</v>
      </c>
      <c r="F461" s="235" t="s">
        <v>162</v>
      </c>
      <c r="G461" s="232"/>
      <c r="H461" s="234" t="s">
        <v>19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161</v>
      </c>
      <c r="AU461" s="241" t="s">
        <v>84</v>
      </c>
      <c r="AV461" s="13" t="s">
        <v>82</v>
      </c>
      <c r="AW461" s="13" t="s">
        <v>37</v>
      </c>
      <c r="AX461" s="13" t="s">
        <v>76</v>
      </c>
      <c r="AY461" s="241" t="s">
        <v>149</v>
      </c>
    </row>
    <row r="462" s="14" customFormat="1">
      <c r="A462" s="14"/>
      <c r="B462" s="242"/>
      <c r="C462" s="243"/>
      <c r="D462" s="233" t="s">
        <v>161</v>
      </c>
      <c r="E462" s="244" t="s">
        <v>19</v>
      </c>
      <c r="F462" s="245" t="s">
        <v>647</v>
      </c>
      <c r="G462" s="243"/>
      <c r="H462" s="246">
        <v>139.69999999999999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2" t="s">
        <v>161</v>
      </c>
      <c r="AU462" s="252" t="s">
        <v>84</v>
      </c>
      <c r="AV462" s="14" t="s">
        <v>84</v>
      </c>
      <c r="AW462" s="14" t="s">
        <v>37</v>
      </c>
      <c r="AX462" s="14" t="s">
        <v>82</v>
      </c>
      <c r="AY462" s="252" t="s">
        <v>149</v>
      </c>
    </row>
    <row r="463" s="2" customFormat="1" ht="16.5" customHeight="1">
      <c r="A463" s="39"/>
      <c r="B463" s="40"/>
      <c r="C463" s="264" t="s">
        <v>648</v>
      </c>
      <c r="D463" s="264" t="s">
        <v>242</v>
      </c>
      <c r="E463" s="265" t="s">
        <v>649</v>
      </c>
      <c r="F463" s="266" t="s">
        <v>650</v>
      </c>
      <c r="G463" s="267" t="s">
        <v>175</v>
      </c>
      <c r="H463" s="268">
        <v>77.299999999999997</v>
      </c>
      <c r="I463" s="269"/>
      <c r="J463" s="270">
        <f>ROUND(I463*H463,2)</f>
        <v>0</v>
      </c>
      <c r="K463" s="266" t="s">
        <v>19</v>
      </c>
      <c r="L463" s="271"/>
      <c r="M463" s="272" t="s">
        <v>19</v>
      </c>
      <c r="N463" s="273" t="s">
        <v>47</v>
      </c>
      <c r="O463" s="85"/>
      <c r="P463" s="222">
        <f>O463*H463</f>
        <v>0</v>
      </c>
      <c r="Q463" s="222">
        <v>0.00038000000000000002</v>
      </c>
      <c r="R463" s="222">
        <f>Q463*H463</f>
        <v>0.029374000000000001</v>
      </c>
      <c r="S463" s="222">
        <v>0</v>
      </c>
      <c r="T463" s="223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4" t="s">
        <v>342</v>
      </c>
      <c r="AT463" s="224" t="s">
        <v>242</v>
      </c>
      <c r="AU463" s="224" t="s">
        <v>84</v>
      </c>
      <c r="AY463" s="18" t="s">
        <v>149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8" t="s">
        <v>82</v>
      </c>
      <c r="BK463" s="225">
        <f>ROUND(I463*H463,2)</f>
        <v>0</v>
      </c>
      <c r="BL463" s="18" t="s">
        <v>247</v>
      </c>
      <c r="BM463" s="224" t="s">
        <v>651</v>
      </c>
    </row>
    <row r="464" s="13" customFormat="1">
      <c r="A464" s="13"/>
      <c r="B464" s="231"/>
      <c r="C464" s="232"/>
      <c r="D464" s="233" t="s">
        <v>161</v>
      </c>
      <c r="E464" s="234" t="s">
        <v>19</v>
      </c>
      <c r="F464" s="235" t="s">
        <v>162</v>
      </c>
      <c r="G464" s="232"/>
      <c r="H464" s="234" t="s">
        <v>19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1" t="s">
        <v>161</v>
      </c>
      <c r="AU464" s="241" t="s">
        <v>84</v>
      </c>
      <c r="AV464" s="13" t="s">
        <v>82</v>
      </c>
      <c r="AW464" s="13" t="s">
        <v>37</v>
      </c>
      <c r="AX464" s="13" t="s">
        <v>76</v>
      </c>
      <c r="AY464" s="241" t="s">
        <v>149</v>
      </c>
    </row>
    <row r="465" s="14" customFormat="1">
      <c r="A465" s="14"/>
      <c r="B465" s="242"/>
      <c r="C465" s="243"/>
      <c r="D465" s="233" t="s">
        <v>161</v>
      </c>
      <c r="E465" s="244" t="s">
        <v>19</v>
      </c>
      <c r="F465" s="245" t="s">
        <v>641</v>
      </c>
      <c r="G465" s="243"/>
      <c r="H465" s="246">
        <v>77.299999999999997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2" t="s">
        <v>161</v>
      </c>
      <c r="AU465" s="252" t="s">
        <v>84</v>
      </c>
      <c r="AV465" s="14" t="s">
        <v>84</v>
      </c>
      <c r="AW465" s="14" t="s">
        <v>37</v>
      </c>
      <c r="AX465" s="14" t="s">
        <v>82</v>
      </c>
      <c r="AY465" s="252" t="s">
        <v>149</v>
      </c>
    </row>
    <row r="466" s="2" customFormat="1" ht="16.5" customHeight="1">
      <c r="A466" s="39"/>
      <c r="B466" s="40"/>
      <c r="C466" s="264" t="s">
        <v>652</v>
      </c>
      <c r="D466" s="264" t="s">
        <v>242</v>
      </c>
      <c r="E466" s="265" t="s">
        <v>653</v>
      </c>
      <c r="F466" s="266" t="s">
        <v>654</v>
      </c>
      <c r="G466" s="267" t="s">
        <v>175</v>
      </c>
      <c r="H466" s="268">
        <v>77.299999999999997</v>
      </c>
      <c r="I466" s="269"/>
      <c r="J466" s="270">
        <f>ROUND(I466*H466,2)</f>
        <v>0</v>
      </c>
      <c r="K466" s="266" t="s">
        <v>19</v>
      </c>
      <c r="L466" s="271"/>
      <c r="M466" s="272" t="s">
        <v>19</v>
      </c>
      <c r="N466" s="273" t="s">
        <v>47</v>
      </c>
      <c r="O466" s="85"/>
      <c r="P466" s="222">
        <f>O466*H466</f>
        <v>0</v>
      </c>
      <c r="Q466" s="222">
        <v>0.00038000000000000002</v>
      </c>
      <c r="R466" s="222">
        <f>Q466*H466</f>
        <v>0.029374000000000001</v>
      </c>
      <c r="S466" s="222">
        <v>0</v>
      </c>
      <c r="T466" s="223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4" t="s">
        <v>342</v>
      </c>
      <c r="AT466" s="224" t="s">
        <v>242</v>
      </c>
      <c r="AU466" s="224" t="s">
        <v>84</v>
      </c>
      <c r="AY466" s="18" t="s">
        <v>149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8" t="s">
        <v>82</v>
      </c>
      <c r="BK466" s="225">
        <f>ROUND(I466*H466,2)</f>
        <v>0</v>
      </c>
      <c r="BL466" s="18" t="s">
        <v>247</v>
      </c>
      <c r="BM466" s="224" t="s">
        <v>655</v>
      </c>
    </row>
    <row r="467" s="13" customFormat="1">
      <c r="A467" s="13"/>
      <c r="B467" s="231"/>
      <c r="C467" s="232"/>
      <c r="D467" s="233" t="s">
        <v>161</v>
      </c>
      <c r="E467" s="234" t="s">
        <v>19</v>
      </c>
      <c r="F467" s="235" t="s">
        <v>162</v>
      </c>
      <c r="G467" s="232"/>
      <c r="H467" s="234" t="s">
        <v>19</v>
      </c>
      <c r="I467" s="236"/>
      <c r="J467" s="232"/>
      <c r="K467" s="232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161</v>
      </c>
      <c r="AU467" s="241" t="s">
        <v>84</v>
      </c>
      <c r="AV467" s="13" t="s">
        <v>82</v>
      </c>
      <c r="AW467" s="13" t="s">
        <v>37</v>
      </c>
      <c r="AX467" s="13" t="s">
        <v>76</v>
      </c>
      <c r="AY467" s="241" t="s">
        <v>149</v>
      </c>
    </row>
    <row r="468" s="14" customFormat="1">
      <c r="A468" s="14"/>
      <c r="B468" s="242"/>
      <c r="C468" s="243"/>
      <c r="D468" s="233" t="s">
        <v>161</v>
      </c>
      <c r="E468" s="244" t="s">
        <v>19</v>
      </c>
      <c r="F468" s="245" t="s">
        <v>641</v>
      </c>
      <c r="G468" s="243"/>
      <c r="H468" s="246">
        <v>77.299999999999997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161</v>
      </c>
      <c r="AU468" s="252" t="s">
        <v>84</v>
      </c>
      <c r="AV468" s="14" t="s">
        <v>84</v>
      </c>
      <c r="AW468" s="14" t="s">
        <v>37</v>
      </c>
      <c r="AX468" s="14" t="s">
        <v>82</v>
      </c>
      <c r="AY468" s="252" t="s">
        <v>149</v>
      </c>
    </row>
    <row r="469" s="2" customFormat="1" ht="16.5" customHeight="1">
      <c r="A469" s="39"/>
      <c r="B469" s="40"/>
      <c r="C469" s="213" t="s">
        <v>656</v>
      </c>
      <c r="D469" s="213" t="s">
        <v>152</v>
      </c>
      <c r="E469" s="214" t="s">
        <v>657</v>
      </c>
      <c r="F469" s="215" t="s">
        <v>658</v>
      </c>
      <c r="G469" s="216" t="s">
        <v>175</v>
      </c>
      <c r="H469" s="217">
        <v>6.7000000000000002</v>
      </c>
      <c r="I469" s="218"/>
      <c r="J469" s="219">
        <f>ROUND(I469*H469,2)</f>
        <v>0</v>
      </c>
      <c r="K469" s="215" t="s">
        <v>156</v>
      </c>
      <c r="L469" s="45"/>
      <c r="M469" s="220" t="s">
        <v>19</v>
      </c>
      <c r="N469" s="221" t="s">
        <v>47</v>
      </c>
      <c r="O469" s="85"/>
      <c r="P469" s="222">
        <f>O469*H469</f>
        <v>0</v>
      </c>
      <c r="Q469" s="222">
        <v>0</v>
      </c>
      <c r="R469" s="222">
        <f>Q469*H469</f>
        <v>0</v>
      </c>
      <c r="S469" s="222">
        <v>0</v>
      </c>
      <c r="T469" s="223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4" t="s">
        <v>247</v>
      </c>
      <c r="AT469" s="224" t="s">
        <v>152</v>
      </c>
      <c r="AU469" s="224" t="s">
        <v>84</v>
      </c>
      <c r="AY469" s="18" t="s">
        <v>149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8" t="s">
        <v>82</v>
      </c>
      <c r="BK469" s="225">
        <f>ROUND(I469*H469,2)</f>
        <v>0</v>
      </c>
      <c r="BL469" s="18" t="s">
        <v>247</v>
      </c>
      <c r="BM469" s="224" t="s">
        <v>659</v>
      </c>
    </row>
    <row r="470" s="2" customFormat="1">
      <c r="A470" s="39"/>
      <c r="B470" s="40"/>
      <c r="C470" s="41"/>
      <c r="D470" s="226" t="s">
        <v>159</v>
      </c>
      <c r="E470" s="41"/>
      <c r="F470" s="227" t="s">
        <v>660</v>
      </c>
      <c r="G470" s="41"/>
      <c r="H470" s="41"/>
      <c r="I470" s="228"/>
      <c r="J470" s="41"/>
      <c r="K470" s="41"/>
      <c r="L470" s="45"/>
      <c r="M470" s="229"/>
      <c r="N470" s="230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159</v>
      </c>
      <c r="AU470" s="18" t="s">
        <v>84</v>
      </c>
    </row>
    <row r="471" s="13" customFormat="1">
      <c r="A471" s="13"/>
      <c r="B471" s="231"/>
      <c r="C471" s="232"/>
      <c r="D471" s="233" t="s">
        <v>161</v>
      </c>
      <c r="E471" s="234" t="s">
        <v>19</v>
      </c>
      <c r="F471" s="235" t="s">
        <v>162</v>
      </c>
      <c r="G471" s="232"/>
      <c r="H471" s="234" t="s">
        <v>19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1" t="s">
        <v>161</v>
      </c>
      <c r="AU471" s="241" t="s">
        <v>84</v>
      </c>
      <c r="AV471" s="13" t="s">
        <v>82</v>
      </c>
      <c r="AW471" s="13" t="s">
        <v>37</v>
      </c>
      <c r="AX471" s="13" t="s">
        <v>76</v>
      </c>
      <c r="AY471" s="241" t="s">
        <v>149</v>
      </c>
    </row>
    <row r="472" s="14" customFormat="1">
      <c r="A472" s="14"/>
      <c r="B472" s="242"/>
      <c r="C472" s="243"/>
      <c r="D472" s="233" t="s">
        <v>161</v>
      </c>
      <c r="E472" s="244" t="s">
        <v>19</v>
      </c>
      <c r="F472" s="245" t="s">
        <v>661</v>
      </c>
      <c r="G472" s="243"/>
      <c r="H472" s="246">
        <v>6.7000000000000002</v>
      </c>
      <c r="I472" s="247"/>
      <c r="J472" s="243"/>
      <c r="K472" s="243"/>
      <c r="L472" s="248"/>
      <c r="M472" s="249"/>
      <c r="N472" s="250"/>
      <c r="O472" s="250"/>
      <c r="P472" s="250"/>
      <c r="Q472" s="250"/>
      <c r="R472" s="250"/>
      <c r="S472" s="250"/>
      <c r="T472" s="25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2" t="s">
        <v>161</v>
      </c>
      <c r="AU472" s="252" t="s">
        <v>84</v>
      </c>
      <c r="AV472" s="14" t="s">
        <v>84</v>
      </c>
      <c r="AW472" s="14" t="s">
        <v>37</v>
      </c>
      <c r="AX472" s="14" t="s">
        <v>82</v>
      </c>
      <c r="AY472" s="252" t="s">
        <v>149</v>
      </c>
    </row>
    <row r="473" s="2" customFormat="1" ht="16.5" customHeight="1">
      <c r="A473" s="39"/>
      <c r="B473" s="40"/>
      <c r="C473" s="264" t="s">
        <v>662</v>
      </c>
      <c r="D473" s="264" t="s">
        <v>242</v>
      </c>
      <c r="E473" s="265" t="s">
        <v>663</v>
      </c>
      <c r="F473" s="266" t="s">
        <v>664</v>
      </c>
      <c r="G473" s="267" t="s">
        <v>175</v>
      </c>
      <c r="H473" s="268">
        <v>6.7000000000000002</v>
      </c>
      <c r="I473" s="269"/>
      <c r="J473" s="270">
        <f>ROUND(I473*H473,2)</f>
        <v>0</v>
      </c>
      <c r="K473" s="266" t="s">
        <v>156</v>
      </c>
      <c r="L473" s="271"/>
      <c r="M473" s="272" t="s">
        <v>19</v>
      </c>
      <c r="N473" s="273" t="s">
        <v>47</v>
      </c>
      <c r="O473" s="85"/>
      <c r="P473" s="222">
        <f>O473*H473</f>
        <v>0</v>
      </c>
      <c r="Q473" s="222">
        <v>0.00021000000000000001</v>
      </c>
      <c r="R473" s="222">
        <f>Q473*H473</f>
        <v>0.0014070000000000001</v>
      </c>
      <c r="S473" s="222">
        <v>0</v>
      </c>
      <c r="T473" s="223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4" t="s">
        <v>342</v>
      </c>
      <c r="AT473" s="224" t="s">
        <v>242</v>
      </c>
      <c r="AU473" s="224" t="s">
        <v>84</v>
      </c>
      <c r="AY473" s="18" t="s">
        <v>149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8" t="s">
        <v>82</v>
      </c>
      <c r="BK473" s="225">
        <f>ROUND(I473*H473,2)</f>
        <v>0</v>
      </c>
      <c r="BL473" s="18" t="s">
        <v>247</v>
      </c>
      <c r="BM473" s="224" t="s">
        <v>665</v>
      </c>
    </row>
    <row r="474" s="2" customFormat="1">
      <c r="A474" s="39"/>
      <c r="B474" s="40"/>
      <c r="C474" s="41"/>
      <c r="D474" s="226" t="s">
        <v>159</v>
      </c>
      <c r="E474" s="41"/>
      <c r="F474" s="227" t="s">
        <v>666</v>
      </c>
      <c r="G474" s="41"/>
      <c r="H474" s="41"/>
      <c r="I474" s="228"/>
      <c r="J474" s="41"/>
      <c r="K474" s="41"/>
      <c r="L474" s="45"/>
      <c r="M474" s="229"/>
      <c r="N474" s="230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159</v>
      </c>
      <c r="AU474" s="18" t="s">
        <v>84</v>
      </c>
    </row>
    <row r="475" s="13" customFormat="1">
      <c r="A475" s="13"/>
      <c r="B475" s="231"/>
      <c r="C475" s="232"/>
      <c r="D475" s="233" t="s">
        <v>161</v>
      </c>
      <c r="E475" s="234" t="s">
        <v>19</v>
      </c>
      <c r="F475" s="235" t="s">
        <v>162</v>
      </c>
      <c r="G475" s="232"/>
      <c r="H475" s="234" t="s">
        <v>19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1" t="s">
        <v>161</v>
      </c>
      <c r="AU475" s="241" t="s">
        <v>84</v>
      </c>
      <c r="AV475" s="13" t="s">
        <v>82</v>
      </c>
      <c r="AW475" s="13" t="s">
        <v>37</v>
      </c>
      <c r="AX475" s="13" t="s">
        <v>76</v>
      </c>
      <c r="AY475" s="241" t="s">
        <v>149</v>
      </c>
    </row>
    <row r="476" s="14" customFormat="1">
      <c r="A476" s="14"/>
      <c r="B476" s="242"/>
      <c r="C476" s="243"/>
      <c r="D476" s="233" t="s">
        <v>161</v>
      </c>
      <c r="E476" s="244" t="s">
        <v>19</v>
      </c>
      <c r="F476" s="245" t="s">
        <v>661</v>
      </c>
      <c r="G476" s="243"/>
      <c r="H476" s="246">
        <v>6.7000000000000002</v>
      </c>
      <c r="I476" s="247"/>
      <c r="J476" s="243"/>
      <c r="K476" s="243"/>
      <c r="L476" s="248"/>
      <c r="M476" s="249"/>
      <c r="N476" s="250"/>
      <c r="O476" s="250"/>
      <c r="P476" s="250"/>
      <c r="Q476" s="250"/>
      <c r="R476" s="250"/>
      <c r="S476" s="250"/>
      <c r="T476" s="25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2" t="s">
        <v>161</v>
      </c>
      <c r="AU476" s="252" t="s">
        <v>84</v>
      </c>
      <c r="AV476" s="14" t="s">
        <v>84</v>
      </c>
      <c r="AW476" s="14" t="s">
        <v>37</v>
      </c>
      <c r="AX476" s="14" t="s">
        <v>82</v>
      </c>
      <c r="AY476" s="252" t="s">
        <v>149</v>
      </c>
    </row>
    <row r="477" s="2" customFormat="1" ht="44.25" customHeight="1">
      <c r="A477" s="39"/>
      <c r="B477" s="40"/>
      <c r="C477" s="213" t="s">
        <v>667</v>
      </c>
      <c r="D477" s="213" t="s">
        <v>152</v>
      </c>
      <c r="E477" s="214" t="s">
        <v>668</v>
      </c>
      <c r="F477" s="215" t="s">
        <v>669</v>
      </c>
      <c r="G477" s="216" t="s">
        <v>210</v>
      </c>
      <c r="H477" s="217">
        <v>0.81899999999999995</v>
      </c>
      <c r="I477" s="218"/>
      <c r="J477" s="219">
        <f>ROUND(I477*H477,2)</f>
        <v>0</v>
      </c>
      <c r="K477" s="215" t="s">
        <v>156</v>
      </c>
      <c r="L477" s="45"/>
      <c r="M477" s="220" t="s">
        <v>19</v>
      </c>
      <c r="N477" s="221" t="s">
        <v>47</v>
      </c>
      <c r="O477" s="85"/>
      <c r="P477" s="222">
        <f>O477*H477</f>
        <v>0</v>
      </c>
      <c r="Q477" s="222">
        <v>0</v>
      </c>
      <c r="R477" s="222">
        <f>Q477*H477</f>
        <v>0</v>
      </c>
      <c r="S477" s="222">
        <v>0</v>
      </c>
      <c r="T477" s="22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4" t="s">
        <v>247</v>
      </c>
      <c r="AT477" s="224" t="s">
        <v>152</v>
      </c>
      <c r="AU477" s="224" t="s">
        <v>84</v>
      </c>
      <c r="AY477" s="18" t="s">
        <v>149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8" t="s">
        <v>82</v>
      </c>
      <c r="BK477" s="225">
        <f>ROUND(I477*H477,2)</f>
        <v>0</v>
      </c>
      <c r="BL477" s="18" t="s">
        <v>247</v>
      </c>
      <c r="BM477" s="224" t="s">
        <v>670</v>
      </c>
    </row>
    <row r="478" s="2" customFormat="1">
      <c r="A478" s="39"/>
      <c r="B478" s="40"/>
      <c r="C478" s="41"/>
      <c r="D478" s="226" t="s">
        <v>159</v>
      </c>
      <c r="E478" s="41"/>
      <c r="F478" s="227" t="s">
        <v>671</v>
      </c>
      <c r="G478" s="41"/>
      <c r="H478" s="41"/>
      <c r="I478" s="228"/>
      <c r="J478" s="41"/>
      <c r="K478" s="41"/>
      <c r="L478" s="45"/>
      <c r="M478" s="229"/>
      <c r="N478" s="230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159</v>
      </c>
      <c r="AU478" s="18" t="s">
        <v>84</v>
      </c>
    </row>
    <row r="479" s="2" customFormat="1" ht="49.05" customHeight="1">
      <c r="A479" s="39"/>
      <c r="B479" s="40"/>
      <c r="C479" s="213" t="s">
        <v>672</v>
      </c>
      <c r="D479" s="213" t="s">
        <v>152</v>
      </c>
      <c r="E479" s="214" t="s">
        <v>673</v>
      </c>
      <c r="F479" s="215" t="s">
        <v>674</v>
      </c>
      <c r="G479" s="216" t="s">
        <v>210</v>
      </c>
      <c r="H479" s="217">
        <v>0.81899999999999995</v>
      </c>
      <c r="I479" s="218"/>
      <c r="J479" s="219">
        <f>ROUND(I479*H479,2)</f>
        <v>0</v>
      </c>
      <c r="K479" s="215" t="s">
        <v>156</v>
      </c>
      <c r="L479" s="45"/>
      <c r="M479" s="220" t="s">
        <v>19</v>
      </c>
      <c r="N479" s="221" t="s">
        <v>47</v>
      </c>
      <c r="O479" s="85"/>
      <c r="P479" s="222">
        <f>O479*H479</f>
        <v>0</v>
      </c>
      <c r="Q479" s="222">
        <v>0</v>
      </c>
      <c r="R479" s="222">
        <f>Q479*H479</f>
        <v>0</v>
      </c>
      <c r="S479" s="222">
        <v>0</v>
      </c>
      <c r="T479" s="223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4" t="s">
        <v>247</v>
      </c>
      <c r="AT479" s="224" t="s">
        <v>152</v>
      </c>
      <c r="AU479" s="224" t="s">
        <v>84</v>
      </c>
      <c r="AY479" s="18" t="s">
        <v>149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8" t="s">
        <v>82</v>
      </c>
      <c r="BK479" s="225">
        <f>ROUND(I479*H479,2)</f>
        <v>0</v>
      </c>
      <c r="BL479" s="18" t="s">
        <v>247</v>
      </c>
      <c r="BM479" s="224" t="s">
        <v>675</v>
      </c>
    </row>
    <row r="480" s="2" customFormat="1">
      <c r="A480" s="39"/>
      <c r="B480" s="40"/>
      <c r="C480" s="41"/>
      <c r="D480" s="226" t="s">
        <v>159</v>
      </c>
      <c r="E480" s="41"/>
      <c r="F480" s="227" t="s">
        <v>676</v>
      </c>
      <c r="G480" s="41"/>
      <c r="H480" s="41"/>
      <c r="I480" s="228"/>
      <c r="J480" s="41"/>
      <c r="K480" s="41"/>
      <c r="L480" s="45"/>
      <c r="M480" s="229"/>
      <c r="N480" s="230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159</v>
      </c>
      <c r="AU480" s="18" t="s">
        <v>84</v>
      </c>
    </row>
    <row r="481" s="12" customFormat="1" ht="22.8" customHeight="1">
      <c r="A481" s="12"/>
      <c r="B481" s="197"/>
      <c r="C481" s="198"/>
      <c r="D481" s="199" t="s">
        <v>75</v>
      </c>
      <c r="E481" s="211" t="s">
        <v>677</v>
      </c>
      <c r="F481" s="211" t="s">
        <v>678</v>
      </c>
      <c r="G481" s="198"/>
      <c r="H481" s="198"/>
      <c r="I481" s="201"/>
      <c r="J481" s="212">
        <f>BK481</f>
        <v>0</v>
      </c>
      <c r="K481" s="198"/>
      <c r="L481" s="203"/>
      <c r="M481" s="204"/>
      <c r="N481" s="205"/>
      <c r="O481" s="205"/>
      <c r="P481" s="206">
        <f>SUM(P482:P522)</f>
        <v>0</v>
      </c>
      <c r="Q481" s="205"/>
      <c r="R481" s="206">
        <f>SUM(R482:R522)</f>
        <v>0.37747950000000002</v>
      </c>
      <c r="S481" s="205"/>
      <c r="T481" s="207">
        <f>SUM(T482:T522)</f>
        <v>6.5061450000000001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8" t="s">
        <v>84</v>
      </c>
      <c r="AT481" s="209" t="s">
        <v>75</v>
      </c>
      <c r="AU481" s="209" t="s">
        <v>82</v>
      </c>
      <c r="AY481" s="208" t="s">
        <v>149</v>
      </c>
      <c r="BK481" s="210">
        <f>SUM(BK482:BK522)</f>
        <v>0</v>
      </c>
    </row>
    <row r="482" s="2" customFormat="1" ht="24.15" customHeight="1">
      <c r="A482" s="39"/>
      <c r="B482" s="40"/>
      <c r="C482" s="213" t="s">
        <v>679</v>
      </c>
      <c r="D482" s="213" t="s">
        <v>152</v>
      </c>
      <c r="E482" s="214" t="s">
        <v>680</v>
      </c>
      <c r="F482" s="215" t="s">
        <v>681</v>
      </c>
      <c r="G482" s="216" t="s">
        <v>169</v>
      </c>
      <c r="H482" s="217">
        <v>20.199999999999999</v>
      </c>
      <c r="I482" s="218"/>
      <c r="J482" s="219">
        <f>ROUND(I482*H482,2)</f>
        <v>0</v>
      </c>
      <c r="K482" s="215" t="s">
        <v>156</v>
      </c>
      <c r="L482" s="45"/>
      <c r="M482" s="220" t="s">
        <v>19</v>
      </c>
      <c r="N482" s="221" t="s">
        <v>47</v>
      </c>
      <c r="O482" s="85"/>
      <c r="P482" s="222">
        <f>O482*H482</f>
        <v>0</v>
      </c>
      <c r="Q482" s="222">
        <v>0.00029999999999999997</v>
      </c>
      <c r="R482" s="222">
        <f>Q482*H482</f>
        <v>0.0060599999999999994</v>
      </c>
      <c r="S482" s="222">
        <v>0</v>
      </c>
      <c r="T482" s="223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4" t="s">
        <v>247</v>
      </c>
      <c r="AT482" s="224" t="s">
        <v>152</v>
      </c>
      <c r="AU482" s="224" t="s">
        <v>84</v>
      </c>
      <c r="AY482" s="18" t="s">
        <v>149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8" t="s">
        <v>82</v>
      </c>
      <c r="BK482" s="225">
        <f>ROUND(I482*H482,2)</f>
        <v>0</v>
      </c>
      <c r="BL482" s="18" t="s">
        <v>247</v>
      </c>
      <c r="BM482" s="224" t="s">
        <v>682</v>
      </c>
    </row>
    <row r="483" s="2" customFormat="1">
      <c r="A483" s="39"/>
      <c r="B483" s="40"/>
      <c r="C483" s="41"/>
      <c r="D483" s="226" t="s">
        <v>159</v>
      </c>
      <c r="E483" s="41"/>
      <c r="F483" s="227" t="s">
        <v>683</v>
      </c>
      <c r="G483" s="41"/>
      <c r="H483" s="41"/>
      <c r="I483" s="228"/>
      <c r="J483" s="41"/>
      <c r="K483" s="41"/>
      <c r="L483" s="45"/>
      <c r="M483" s="229"/>
      <c r="N483" s="230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159</v>
      </c>
      <c r="AU483" s="18" t="s">
        <v>84</v>
      </c>
    </row>
    <row r="484" s="13" customFormat="1">
      <c r="A484" s="13"/>
      <c r="B484" s="231"/>
      <c r="C484" s="232"/>
      <c r="D484" s="233" t="s">
        <v>161</v>
      </c>
      <c r="E484" s="234" t="s">
        <v>19</v>
      </c>
      <c r="F484" s="235" t="s">
        <v>162</v>
      </c>
      <c r="G484" s="232"/>
      <c r="H484" s="234" t="s">
        <v>19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1" t="s">
        <v>161</v>
      </c>
      <c r="AU484" s="241" t="s">
        <v>84</v>
      </c>
      <c r="AV484" s="13" t="s">
        <v>82</v>
      </c>
      <c r="AW484" s="13" t="s">
        <v>37</v>
      </c>
      <c r="AX484" s="13" t="s">
        <v>76</v>
      </c>
      <c r="AY484" s="241" t="s">
        <v>149</v>
      </c>
    </row>
    <row r="485" s="14" customFormat="1">
      <c r="A485" s="14"/>
      <c r="B485" s="242"/>
      <c r="C485" s="243"/>
      <c r="D485" s="233" t="s">
        <v>161</v>
      </c>
      <c r="E485" s="244" t="s">
        <v>19</v>
      </c>
      <c r="F485" s="245" t="s">
        <v>684</v>
      </c>
      <c r="G485" s="243"/>
      <c r="H485" s="246">
        <v>20.199999999999999</v>
      </c>
      <c r="I485" s="247"/>
      <c r="J485" s="243"/>
      <c r="K485" s="243"/>
      <c r="L485" s="248"/>
      <c r="M485" s="249"/>
      <c r="N485" s="250"/>
      <c r="O485" s="250"/>
      <c r="P485" s="250"/>
      <c r="Q485" s="250"/>
      <c r="R485" s="250"/>
      <c r="S485" s="250"/>
      <c r="T485" s="251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2" t="s">
        <v>161</v>
      </c>
      <c r="AU485" s="252" t="s">
        <v>84</v>
      </c>
      <c r="AV485" s="14" t="s">
        <v>84</v>
      </c>
      <c r="AW485" s="14" t="s">
        <v>37</v>
      </c>
      <c r="AX485" s="14" t="s">
        <v>82</v>
      </c>
      <c r="AY485" s="252" t="s">
        <v>149</v>
      </c>
    </row>
    <row r="486" s="2" customFormat="1" ht="24.15" customHeight="1">
      <c r="A486" s="39"/>
      <c r="B486" s="40"/>
      <c r="C486" s="213" t="s">
        <v>685</v>
      </c>
      <c r="D486" s="213" t="s">
        <v>152</v>
      </c>
      <c r="E486" s="214" t="s">
        <v>686</v>
      </c>
      <c r="F486" s="215" t="s">
        <v>687</v>
      </c>
      <c r="G486" s="216" t="s">
        <v>169</v>
      </c>
      <c r="H486" s="217">
        <v>79.829999999999998</v>
      </c>
      <c r="I486" s="218"/>
      <c r="J486" s="219">
        <f>ROUND(I486*H486,2)</f>
        <v>0</v>
      </c>
      <c r="K486" s="215" t="s">
        <v>156</v>
      </c>
      <c r="L486" s="45"/>
      <c r="M486" s="220" t="s">
        <v>19</v>
      </c>
      <c r="N486" s="221" t="s">
        <v>47</v>
      </c>
      <c r="O486" s="85"/>
      <c r="P486" s="222">
        <f>O486*H486</f>
        <v>0</v>
      </c>
      <c r="Q486" s="222">
        <v>0</v>
      </c>
      <c r="R486" s="222">
        <f>Q486*H486</f>
        <v>0</v>
      </c>
      <c r="S486" s="222">
        <v>0.081500000000000003</v>
      </c>
      <c r="T486" s="223">
        <f>S486*H486</f>
        <v>6.5061450000000001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4" t="s">
        <v>247</v>
      </c>
      <c r="AT486" s="224" t="s">
        <v>152</v>
      </c>
      <c r="AU486" s="224" t="s">
        <v>84</v>
      </c>
      <c r="AY486" s="18" t="s">
        <v>149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8" t="s">
        <v>82</v>
      </c>
      <c r="BK486" s="225">
        <f>ROUND(I486*H486,2)</f>
        <v>0</v>
      </c>
      <c r="BL486" s="18" t="s">
        <v>247</v>
      </c>
      <c r="BM486" s="224" t="s">
        <v>688</v>
      </c>
    </row>
    <row r="487" s="2" customFormat="1">
      <c r="A487" s="39"/>
      <c r="B487" s="40"/>
      <c r="C487" s="41"/>
      <c r="D487" s="226" t="s">
        <v>159</v>
      </c>
      <c r="E487" s="41"/>
      <c r="F487" s="227" t="s">
        <v>689</v>
      </c>
      <c r="G487" s="41"/>
      <c r="H487" s="41"/>
      <c r="I487" s="228"/>
      <c r="J487" s="41"/>
      <c r="K487" s="41"/>
      <c r="L487" s="45"/>
      <c r="M487" s="229"/>
      <c r="N487" s="230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159</v>
      </c>
      <c r="AU487" s="18" t="s">
        <v>84</v>
      </c>
    </row>
    <row r="488" s="13" customFormat="1">
      <c r="A488" s="13"/>
      <c r="B488" s="231"/>
      <c r="C488" s="232"/>
      <c r="D488" s="233" t="s">
        <v>161</v>
      </c>
      <c r="E488" s="234" t="s">
        <v>19</v>
      </c>
      <c r="F488" s="235" t="s">
        <v>162</v>
      </c>
      <c r="G488" s="232"/>
      <c r="H488" s="234" t="s">
        <v>19</v>
      </c>
      <c r="I488" s="236"/>
      <c r="J488" s="232"/>
      <c r="K488" s="232"/>
      <c r="L488" s="237"/>
      <c r="M488" s="238"/>
      <c r="N488" s="239"/>
      <c r="O488" s="239"/>
      <c r="P488" s="239"/>
      <c r="Q488" s="239"/>
      <c r="R488" s="239"/>
      <c r="S488" s="239"/>
      <c r="T488" s="24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1" t="s">
        <v>161</v>
      </c>
      <c r="AU488" s="241" t="s">
        <v>84</v>
      </c>
      <c r="AV488" s="13" t="s">
        <v>82</v>
      </c>
      <c r="AW488" s="13" t="s">
        <v>37</v>
      </c>
      <c r="AX488" s="13" t="s">
        <v>76</v>
      </c>
      <c r="AY488" s="241" t="s">
        <v>149</v>
      </c>
    </row>
    <row r="489" s="14" customFormat="1">
      <c r="A489" s="14"/>
      <c r="B489" s="242"/>
      <c r="C489" s="243"/>
      <c r="D489" s="233" t="s">
        <v>161</v>
      </c>
      <c r="E489" s="244" t="s">
        <v>19</v>
      </c>
      <c r="F489" s="245" t="s">
        <v>690</v>
      </c>
      <c r="G489" s="243"/>
      <c r="H489" s="246">
        <v>79.829999999999998</v>
      </c>
      <c r="I489" s="247"/>
      <c r="J489" s="243"/>
      <c r="K489" s="243"/>
      <c r="L489" s="248"/>
      <c r="M489" s="249"/>
      <c r="N489" s="250"/>
      <c r="O489" s="250"/>
      <c r="P489" s="250"/>
      <c r="Q489" s="250"/>
      <c r="R489" s="250"/>
      <c r="S489" s="250"/>
      <c r="T489" s="25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2" t="s">
        <v>161</v>
      </c>
      <c r="AU489" s="252" t="s">
        <v>84</v>
      </c>
      <c r="AV489" s="14" t="s">
        <v>84</v>
      </c>
      <c r="AW489" s="14" t="s">
        <v>37</v>
      </c>
      <c r="AX489" s="14" t="s">
        <v>82</v>
      </c>
      <c r="AY489" s="252" t="s">
        <v>149</v>
      </c>
    </row>
    <row r="490" s="2" customFormat="1" ht="37.8" customHeight="1">
      <c r="A490" s="39"/>
      <c r="B490" s="40"/>
      <c r="C490" s="213" t="s">
        <v>691</v>
      </c>
      <c r="D490" s="213" t="s">
        <v>152</v>
      </c>
      <c r="E490" s="214" t="s">
        <v>692</v>
      </c>
      <c r="F490" s="215" t="s">
        <v>693</v>
      </c>
      <c r="G490" s="216" t="s">
        <v>169</v>
      </c>
      <c r="H490" s="217">
        <v>20.199999999999999</v>
      </c>
      <c r="I490" s="218"/>
      <c r="J490" s="219">
        <f>ROUND(I490*H490,2)</f>
        <v>0</v>
      </c>
      <c r="K490" s="215" t="s">
        <v>156</v>
      </c>
      <c r="L490" s="45"/>
      <c r="M490" s="220" t="s">
        <v>19</v>
      </c>
      <c r="N490" s="221" t="s">
        <v>47</v>
      </c>
      <c r="O490" s="85"/>
      <c r="P490" s="222">
        <f>O490*H490</f>
        <v>0</v>
      </c>
      <c r="Q490" s="222">
        <v>0.0053</v>
      </c>
      <c r="R490" s="222">
        <f>Q490*H490</f>
        <v>0.10706</v>
      </c>
      <c r="S490" s="222">
        <v>0</v>
      </c>
      <c r="T490" s="223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4" t="s">
        <v>247</v>
      </c>
      <c r="AT490" s="224" t="s">
        <v>152</v>
      </c>
      <c r="AU490" s="224" t="s">
        <v>84</v>
      </c>
      <c r="AY490" s="18" t="s">
        <v>149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8" t="s">
        <v>82</v>
      </c>
      <c r="BK490" s="225">
        <f>ROUND(I490*H490,2)</f>
        <v>0</v>
      </c>
      <c r="BL490" s="18" t="s">
        <v>247</v>
      </c>
      <c r="BM490" s="224" t="s">
        <v>694</v>
      </c>
    </row>
    <row r="491" s="2" customFormat="1">
      <c r="A491" s="39"/>
      <c r="B491" s="40"/>
      <c r="C491" s="41"/>
      <c r="D491" s="226" t="s">
        <v>159</v>
      </c>
      <c r="E491" s="41"/>
      <c r="F491" s="227" t="s">
        <v>695</v>
      </c>
      <c r="G491" s="41"/>
      <c r="H491" s="41"/>
      <c r="I491" s="228"/>
      <c r="J491" s="41"/>
      <c r="K491" s="41"/>
      <c r="L491" s="45"/>
      <c r="M491" s="229"/>
      <c r="N491" s="230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159</v>
      </c>
      <c r="AU491" s="18" t="s">
        <v>84</v>
      </c>
    </row>
    <row r="492" s="13" customFormat="1">
      <c r="A492" s="13"/>
      <c r="B492" s="231"/>
      <c r="C492" s="232"/>
      <c r="D492" s="233" t="s">
        <v>161</v>
      </c>
      <c r="E492" s="234" t="s">
        <v>19</v>
      </c>
      <c r="F492" s="235" t="s">
        <v>162</v>
      </c>
      <c r="G492" s="232"/>
      <c r="H492" s="234" t="s">
        <v>19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1" t="s">
        <v>161</v>
      </c>
      <c r="AU492" s="241" t="s">
        <v>84</v>
      </c>
      <c r="AV492" s="13" t="s">
        <v>82</v>
      </c>
      <c r="AW492" s="13" t="s">
        <v>37</v>
      </c>
      <c r="AX492" s="13" t="s">
        <v>76</v>
      </c>
      <c r="AY492" s="241" t="s">
        <v>149</v>
      </c>
    </row>
    <row r="493" s="14" customFormat="1">
      <c r="A493" s="14"/>
      <c r="B493" s="242"/>
      <c r="C493" s="243"/>
      <c r="D493" s="233" t="s">
        <v>161</v>
      </c>
      <c r="E493" s="244" t="s">
        <v>19</v>
      </c>
      <c r="F493" s="245" t="s">
        <v>684</v>
      </c>
      <c r="G493" s="243"/>
      <c r="H493" s="246">
        <v>20.199999999999999</v>
      </c>
      <c r="I493" s="247"/>
      <c r="J493" s="243"/>
      <c r="K493" s="243"/>
      <c r="L493" s="248"/>
      <c r="M493" s="249"/>
      <c r="N493" s="250"/>
      <c r="O493" s="250"/>
      <c r="P493" s="250"/>
      <c r="Q493" s="250"/>
      <c r="R493" s="250"/>
      <c r="S493" s="250"/>
      <c r="T493" s="25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2" t="s">
        <v>161</v>
      </c>
      <c r="AU493" s="252" t="s">
        <v>84</v>
      </c>
      <c r="AV493" s="14" t="s">
        <v>84</v>
      </c>
      <c r="AW493" s="14" t="s">
        <v>37</v>
      </c>
      <c r="AX493" s="14" t="s">
        <v>82</v>
      </c>
      <c r="AY493" s="252" t="s">
        <v>149</v>
      </c>
    </row>
    <row r="494" s="2" customFormat="1" ht="21.75" customHeight="1">
      <c r="A494" s="39"/>
      <c r="B494" s="40"/>
      <c r="C494" s="264" t="s">
        <v>696</v>
      </c>
      <c r="D494" s="264" t="s">
        <v>242</v>
      </c>
      <c r="E494" s="265" t="s">
        <v>697</v>
      </c>
      <c r="F494" s="266" t="s">
        <v>698</v>
      </c>
      <c r="G494" s="267" t="s">
        <v>169</v>
      </c>
      <c r="H494" s="268">
        <v>21.210000000000001</v>
      </c>
      <c r="I494" s="269"/>
      <c r="J494" s="270">
        <f>ROUND(I494*H494,2)</f>
        <v>0</v>
      </c>
      <c r="K494" s="266" t="s">
        <v>156</v>
      </c>
      <c r="L494" s="271"/>
      <c r="M494" s="272" t="s">
        <v>19</v>
      </c>
      <c r="N494" s="273" t="s">
        <v>47</v>
      </c>
      <c r="O494" s="85"/>
      <c r="P494" s="222">
        <f>O494*H494</f>
        <v>0</v>
      </c>
      <c r="Q494" s="222">
        <v>0.0117</v>
      </c>
      <c r="R494" s="222">
        <f>Q494*H494</f>
        <v>0.24815700000000002</v>
      </c>
      <c r="S494" s="222">
        <v>0</v>
      </c>
      <c r="T494" s="223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4" t="s">
        <v>342</v>
      </c>
      <c r="AT494" s="224" t="s">
        <v>242</v>
      </c>
      <c r="AU494" s="224" t="s">
        <v>84</v>
      </c>
      <c r="AY494" s="18" t="s">
        <v>149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8" t="s">
        <v>82</v>
      </c>
      <c r="BK494" s="225">
        <f>ROUND(I494*H494,2)</f>
        <v>0</v>
      </c>
      <c r="BL494" s="18" t="s">
        <v>247</v>
      </c>
      <c r="BM494" s="224" t="s">
        <v>699</v>
      </c>
    </row>
    <row r="495" s="2" customFormat="1">
      <c r="A495" s="39"/>
      <c r="B495" s="40"/>
      <c r="C495" s="41"/>
      <c r="D495" s="226" t="s">
        <v>159</v>
      </c>
      <c r="E495" s="41"/>
      <c r="F495" s="227" t="s">
        <v>700</v>
      </c>
      <c r="G495" s="41"/>
      <c r="H495" s="41"/>
      <c r="I495" s="228"/>
      <c r="J495" s="41"/>
      <c r="K495" s="41"/>
      <c r="L495" s="45"/>
      <c r="M495" s="229"/>
      <c r="N495" s="230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159</v>
      </c>
      <c r="AU495" s="18" t="s">
        <v>84</v>
      </c>
    </row>
    <row r="496" s="13" customFormat="1">
      <c r="A496" s="13"/>
      <c r="B496" s="231"/>
      <c r="C496" s="232"/>
      <c r="D496" s="233" t="s">
        <v>161</v>
      </c>
      <c r="E496" s="234" t="s">
        <v>19</v>
      </c>
      <c r="F496" s="235" t="s">
        <v>162</v>
      </c>
      <c r="G496" s="232"/>
      <c r="H496" s="234" t="s">
        <v>19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161</v>
      </c>
      <c r="AU496" s="241" t="s">
        <v>84</v>
      </c>
      <c r="AV496" s="13" t="s">
        <v>82</v>
      </c>
      <c r="AW496" s="13" t="s">
        <v>37</v>
      </c>
      <c r="AX496" s="13" t="s">
        <v>76</v>
      </c>
      <c r="AY496" s="241" t="s">
        <v>149</v>
      </c>
    </row>
    <row r="497" s="14" customFormat="1">
      <c r="A497" s="14"/>
      <c r="B497" s="242"/>
      <c r="C497" s="243"/>
      <c r="D497" s="233" t="s">
        <v>161</v>
      </c>
      <c r="E497" s="244" t="s">
        <v>19</v>
      </c>
      <c r="F497" s="245" t="s">
        <v>684</v>
      </c>
      <c r="G497" s="243"/>
      <c r="H497" s="246">
        <v>20.199999999999999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2" t="s">
        <v>161</v>
      </c>
      <c r="AU497" s="252" t="s">
        <v>84</v>
      </c>
      <c r="AV497" s="14" t="s">
        <v>84</v>
      </c>
      <c r="AW497" s="14" t="s">
        <v>37</v>
      </c>
      <c r="AX497" s="14" t="s">
        <v>82</v>
      </c>
      <c r="AY497" s="252" t="s">
        <v>149</v>
      </c>
    </row>
    <row r="498" s="14" customFormat="1">
      <c r="A498" s="14"/>
      <c r="B498" s="242"/>
      <c r="C498" s="243"/>
      <c r="D498" s="233" t="s">
        <v>161</v>
      </c>
      <c r="E498" s="243"/>
      <c r="F498" s="245" t="s">
        <v>701</v>
      </c>
      <c r="G498" s="243"/>
      <c r="H498" s="246">
        <v>21.210000000000001</v>
      </c>
      <c r="I498" s="247"/>
      <c r="J498" s="243"/>
      <c r="K498" s="243"/>
      <c r="L498" s="248"/>
      <c r="M498" s="249"/>
      <c r="N498" s="250"/>
      <c r="O498" s="250"/>
      <c r="P498" s="250"/>
      <c r="Q498" s="250"/>
      <c r="R498" s="250"/>
      <c r="S498" s="250"/>
      <c r="T498" s="25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2" t="s">
        <v>161</v>
      </c>
      <c r="AU498" s="252" t="s">
        <v>84</v>
      </c>
      <c r="AV498" s="14" t="s">
        <v>84</v>
      </c>
      <c r="AW498" s="14" t="s">
        <v>4</v>
      </c>
      <c r="AX498" s="14" t="s">
        <v>82</v>
      </c>
      <c r="AY498" s="252" t="s">
        <v>149</v>
      </c>
    </row>
    <row r="499" s="2" customFormat="1" ht="33" customHeight="1">
      <c r="A499" s="39"/>
      <c r="B499" s="40"/>
      <c r="C499" s="213" t="s">
        <v>702</v>
      </c>
      <c r="D499" s="213" t="s">
        <v>152</v>
      </c>
      <c r="E499" s="214" t="s">
        <v>703</v>
      </c>
      <c r="F499" s="215" t="s">
        <v>704</v>
      </c>
      <c r="G499" s="216" t="s">
        <v>169</v>
      </c>
      <c r="H499" s="217">
        <v>20.199999999999999</v>
      </c>
      <c r="I499" s="218"/>
      <c r="J499" s="219">
        <f>ROUND(I499*H499,2)</f>
        <v>0</v>
      </c>
      <c r="K499" s="215" t="s">
        <v>156</v>
      </c>
      <c r="L499" s="45"/>
      <c r="M499" s="220" t="s">
        <v>19</v>
      </c>
      <c r="N499" s="221" t="s">
        <v>47</v>
      </c>
      <c r="O499" s="85"/>
      <c r="P499" s="222">
        <f>O499*H499</f>
        <v>0</v>
      </c>
      <c r="Q499" s="222">
        <v>0</v>
      </c>
      <c r="R499" s="222">
        <f>Q499*H499</f>
        <v>0</v>
      </c>
      <c r="S499" s="222">
        <v>0</v>
      </c>
      <c r="T499" s="223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4" t="s">
        <v>247</v>
      </c>
      <c r="AT499" s="224" t="s">
        <v>152</v>
      </c>
      <c r="AU499" s="224" t="s">
        <v>84</v>
      </c>
      <c r="AY499" s="18" t="s">
        <v>149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8" t="s">
        <v>82</v>
      </c>
      <c r="BK499" s="225">
        <f>ROUND(I499*H499,2)</f>
        <v>0</v>
      </c>
      <c r="BL499" s="18" t="s">
        <v>247</v>
      </c>
      <c r="BM499" s="224" t="s">
        <v>705</v>
      </c>
    </row>
    <row r="500" s="2" customFormat="1">
      <c r="A500" s="39"/>
      <c r="B500" s="40"/>
      <c r="C500" s="41"/>
      <c r="D500" s="226" t="s">
        <v>159</v>
      </c>
      <c r="E500" s="41"/>
      <c r="F500" s="227" t="s">
        <v>706</v>
      </c>
      <c r="G500" s="41"/>
      <c r="H500" s="41"/>
      <c r="I500" s="228"/>
      <c r="J500" s="41"/>
      <c r="K500" s="41"/>
      <c r="L500" s="45"/>
      <c r="M500" s="229"/>
      <c r="N500" s="230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159</v>
      </c>
      <c r="AU500" s="18" t="s">
        <v>84</v>
      </c>
    </row>
    <row r="501" s="13" customFormat="1">
      <c r="A501" s="13"/>
      <c r="B501" s="231"/>
      <c r="C501" s="232"/>
      <c r="D501" s="233" t="s">
        <v>161</v>
      </c>
      <c r="E501" s="234" t="s">
        <v>19</v>
      </c>
      <c r="F501" s="235" t="s">
        <v>162</v>
      </c>
      <c r="G501" s="232"/>
      <c r="H501" s="234" t="s">
        <v>19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1" t="s">
        <v>161</v>
      </c>
      <c r="AU501" s="241" t="s">
        <v>84</v>
      </c>
      <c r="AV501" s="13" t="s">
        <v>82</v>
      </c>
      <c r="AW501" s="13" t="s">
        <v>37</v>
      </c>
      <c r="AX501" s="13" t="s">
        <v>76</v>
      </c>
      <c r="AY501" s="241" t="s">
        <v>149</v>
      </c>
    </row>
    <row r="502" s="14" customFormat="1">
      <c r="A502" s="14"/>
      <c r="B502" s="242"/>
      <c r="C502" s="243"/>
      <c r="D502" s="233" t="s">
        <v>161</v>
      </c>
      <c r="E502" s="244" t="s">
        <v>19</v>
      </c>
      <c r="F502" s="245" t="s">
        <v>684</v>
      </c>
      <c r="G502" s="243"/>
      <c r="H502" s="246">
        <v>20.199999999999999</v>
      </c>
      <c r="I502" s="247"/>
      <c r="J502" s="243"/>
      <c r="K502" s="243"/>
      <c r="L502" s="248"/>
      <c r="M502" s="249"/>
      <c r="N502" s="250"/>
      <c r="O502" s="250"/>
      <c r="P502" s="250"/>
      <c r="Q502" s="250"/>
      <c r="R502" s="250"/>
      <c r="S502" s="250"/>
      <c r="T502" s="25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2" t="s">
        <v>161</v>
      </c>
      <c r="AU502" s="252" t="s">
        <v>84</v>
      </c>
      <c r="AV502" s="14" t="s">
        <v>84</v>
      </c>
      <c r="AW502" s="14" t="s">
        <v>37</v>
      </c>
      <c r="AX502" s="14" t="s">
        <v>82</v>
      </c>
      <c r="AY502" s="252" t="s">
        <v>149</v>
      </c>
    </row>
    <row r="503" s="2" customFormat="1" ht="33" customHeight="1">
      <c r="A503" s="39"/>
      <c r="B503" s="40"/>
      <c r="C503" s="213" t="s">
        <v>707</v>
      </c>
      <c r="D503" s="213" t="s">
        <v>152</v>
      </c>
      <c r="E503" s="214" t="s">
        <v>708</v>
      </c>
      <c r="F503" s="215" t="s">
        <v>709</v>
      </c>
      <c r="G503" s="216" t="s">
        <v>169</v>
      </c>
      <c r="H503" s="217">
        <v>20.199999999999999</v>
      </c>
      <c r="I503" s="218"/>
      <c r="J503" s="219">
        <f>ROUND(I503*H503,2)</f>
        <v>0</v>
      </c>
      <c r="K503" s="215" t="s">
        <v>156</v>
      </c>
      <c r="L503" s="45"/>
      <c r="M503" s="220" t="s">
        <v>19</v>
      </c>
      <c r="N503" s="221" t="s">
        <v>47</v>
      </c>
      <c r="O503" s="85"/>
      <c r="P503" s="222">
        <f>O503*H503</f>
        <v>0</v>
      </c>
      <c r="Q503" s="222">
        <v>0</v>
      </c>
      <c r="R503" s="222">
        <f>Q503*H503</f>
        <v>0</v>
      </c>
      <c r="S503" s="222">
        <v>0</v>
      </c>
      <c r="T503" s="223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4" t="s">
        <v>247</v>
      </c>
      <c r="AT503" s="224" t="s">
        <v>152</v>
      </c>
      <c r="AU503" s="224" t="s">
        <v>84</v>
      </c>
      <c r="AY503" s="18" t="s">
        <v>149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8" t="s">
        <v>82</v>
      </c>
      <c r="BK503" s="225">
        <f>ROUND(I503*H503,2)</f>
        <v>0</v>
      </c>
      <c r="BL503" s="18" t="s">
        <v>247</v>
      </c>
      <c r="BM503" s="224" t="s">
        <v>710</v>
      </c>
    </row>
    <row r="504" s="2" customFormat="1">
      <c r="A504" s="39"/>
      <c r="B504" s="40"/>
      <c r="C504" s="41"/>
      <c r="D504" s="226" t="s">
        <v>159</v>
      </c>
      <c r="E504" s="41"/>
      <c r="F504" s="227" t="s">
        <v>711</v>
      </c>
      <c r="G504" s="41"/>
      <c r="H504" s="41"/>
      <c r="I504" s="228"/>
      <c r="J504" s="41"/>
      <c r="K504" s="41"/>
      <c r="L504" s="45"/>
      <c r="M504" s="229"/>
      <c r="N504" s="230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159</v>
      </c>
      <c r="AU504" s="18" t="s">
        <v>84</v>
      </c>
    </row>
    <row r="505" s="13" customFormat="1">
      <c r="A505" s="13"/>
      <c r="B505" s="231"/>
      <c r="C505" s="232"/>
      <c r="D505" s="233" t="s">
        <v>161</v>
      </c>
      <c r="E505" s="234" t="s">
        <v>19</v>
      </c>
      <c r="F505" s="235" t="s">
        <v>162</v>
      </c>
      <c r="G505" s="232"/>
      <c r="H505" s="234" t="s">
        <v>19</v>
      </c>
      <c r="I505" s="236"/>
      <c r="J505" s="232"/>
      <c r="K505" s="232"/>
      <c r="L505" s="237"/>
      <c r="M505" s="238"/>
      <c r="N505" s="239"/>
      <c r="O505" s="239"/>
      <c r="P505" s="239"/>
      <c r="Q505" s="239"/>
      <c r="R505" s="239"/>
      <c r="S505" s="239"/>
      <c r="T505" s="24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1" t="s">
        <v>161</v>
      </c>
      <c r="AU505" s="241" t="s">
        <v>84</v>
      </c>
      <c r="AV505" s="13" t="s">
        <v>82</v>
      </c>
      <c r="AW505" s="13" t="s">
        <v>37</v>
      </c>
      <c r="AX505" s="13" t="s">
        <v>76</v>
      </c>
      <c r="AY505" s="241" t="s">
        <v>149</v>
      </c>
    </row>
    <row r="506" s="14" customFormat="1">
      <c r="A506" s="14"/>
      <c r="B506" s="242"/>
      <c r="C506" s="243"/>
      <c r="D506" s="233" t="s">
        <v>161</v>
      </c>
      <c r="E506" s="244" t="s">
        <v>19</v>
      </c>
      <c r="F506" s="245" t="s">
        <v>684</v>
      </c>
      <c r="G506" s="243"/>
      <c r="H506" s="246">
        <v>20.199999999999999</v>
      </c>
      <c r="I506" s="247"/>
      <c r="J506" s="243"/>
      <c r="K506" s="243"/>
      <c r="L506" s="248"/>
      <c r="M506" s="249"/>
      <c r="N506" s="250"/>
      <c r="O506" s="250"/>
      <c r="P506" s="250"/>
      <c r="Q506" s="250"/>
      <c r="R506" s="250"/>
      <c r="S506" s="250"/>
      <c r="T506" s="25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2" t="s">
        <v>161</v>
      </c>
      <c r="AU506" s="252" t="s">
        <v>84</v>
      </c>
      <c r="AV506" s="14" t="s">
        <v>84</v>
      </c>
      <c r="AW506" s="14" t="s">
        <v>37</v>
      </c>
      <c r="AX506" s="14" t="s">
        <v>82</v>
      </c>
      <c r="AY506" s="252" t="s">
        <v>149</v>
      </c>
    </row>
    <row r="507" s="2" customFormat="1" ht="24.15" customHeight="1">
      <c r="A507" s="39"/>
      <c r="B507" s="40"/>
      <c r="C507" s="213" t="s">
        <v>712</v>
      </c>
      <c r="D507" s="213" t="s">
        <v>152</v>
      </c>
      <c r="E507" s="214" t="s">
        <v>713</v>
      </c>
      <c r="F507" s="215" t="s">
        <v>714</v>
      </c>
      <c r="G507" s="216" t="s">
        <v>175</v>
      </c>
      <c r="H507" s="217">
        <v>26.100000000000001</v>
      </c>
      <c r="I507" s="218"/>
      <c r="J507" s="219">
        <f>ROUND(I507*H507,2)</f>
        <v>0</v>
      </c>
      <c r="K507" s="215" t="s">
        <v>156</v>
      </c>
      <c r="L507" s="45"/>
      <c r="M507" s="220" t="s">
        <v>19</v>
      </c>
      <c r="N507" s="221" t="s">
        <v>47</v>
      </c>
      <c r="O507" s="85"/>
      <c r="P507" s="222">
        <f>O507*H507</f>
        <v>0</v>
      </c>
      <c r="Q507" s="222">
        <v>0.00055000000000000003</v>
      </c>
      <c r="R507" s="222">
        <f>Q507*H507</f>
        <v>0.014355000000000001</v>
      </c>
      <c r="S507" s="222">
        <v>0</v>
      </c>
      <c r="T507" s="223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4" t="s">
        <v>247</v>
      </c>
      <c r="AT507" s="224" t="s">
        <v>152</v>
      </c>
      <c r="AU507" s="224" t="s">
        <v>84</v>
      </c>
      <c r="AY507" s="18" t="s">
        <v>149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8" t="s">
        <v>82</v>
      </c>
      <c r="BK507" s="225">
        <f>ROUND(I507*H507,2)</f>
        <v>0</v>
      </c>
      <c r="BL507" s="18" t="s">
        <v>247</v>
      </c>
      <c r="BM507" s="224" t="s">
        <v>715</v>
      </c>
    </row>
    <row r="508" s="2" customFormat="1">
      <c r="A508" s="39"/>
      <c r="B508" s="40"/>
      <c r="C508" s="41"/>
      <c r="D508" s="226" t="s">
        <v>159</v>
      </c>
      <c r="E508" s="41"/>
      <c r="F508" s="227" t="s">
        <v>716</v>
      </c>
      <c r="G508" s="41"/>
      <c r="H508" s="41"/>
      <c r="I508" s="228"/>
      <c r="J508" s="41"/>
      <c r="K508" s="41"/>
      <c r="L508" s="45"/>
      <c r="M508" s="229"/>
      <c r="N508" s="230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159</v>
      </c>
      <c r="AU508" s="18" t="s">
        <v>84</v>
      </c>
    </row>
    <row r="509" s="13" customFormat="1">
      <c r="A509" s="13"/>
      <c r="B509" s="231"/>
      <c r="C509" s="232"/>
      <c r="D509" s="233" t="s">
        <v>161</v>
      </c>
      <c r="E509" s="234" t="s">
        <v>19</v>
      </c>
      <c r="F509" s="235" t="s">
        <v>162</v>
      </c>
      <c r="G509" s="232"/>
      <c r="H509" s="234" t="s">
        <v>19</v>
      </c>
      <c r="I509" s="236"/>
      <c r="J509" s="232"/>
      <c r="K509" s="232"/>
      <c r="L509" s="237"/>
      <c r="M509" s="238"/>
      <c r="N509" s="239"/>
      <c r="O509" s="239"/>
      <c r="P509" s="239"/>
      <c r="Q509" s="239"/>
      <c r="R509" s="239"/>
      <c r="S509" s="239"/>
      <c r="T509" s="24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1" t="s">
        <v>161</v>
      </c>
      <c r="AU509" s="241" t="s">
        <v>84</v>
      </c>
      <c r="AV509" s="13" t="s">
        <v>82</v>
      </c>
      <c r="AW509" s="13" t="s">
        <v>37</v>
      </c>
      <c r="AX509" s="13" t="s">
        <v>76</v>
      </c>
      <c r="AY509" s="241" t="s">
        <v>149</v>
      </c>
    </row>
    <row r="510" s="14" customFormat="1">
      <c r="A510" s="14"/>
      <c r="B510" s="242"/>
      <c r="C510" s="243"/>
      <c r="D510" s="233" t="s">
        <v>161</v>
      </c>
      <c r="E510" s="244" t="s">
        <v>19</v>
      </c>
      <c r="F510" s="245" t="s">
        <v>717</v>
      </c>
      <c r="G510" s="243"/>
      <c r="H510" s="246">
        <v>26.100000000000001</v>
      </c>
      <c r="I510" s="247"/>
      <c r="J510" s="243"/>
      <c r="K510" s="243"/>
      <c r="L510" s="248"/>
      <c r="M510" s="249"/>
      <c r="N510" s="250"/>
      <c r="O510" s="250"/>
      <c r="P510" s="250"/>
      <c r="Q510" s="250"/>
      <c r="R510" s="250"/>
      <c r="S510" s="250"/>
      <c r="T510" s="25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2" t="s">
        <v>161</v>
      </c>
      <c r="AU510" s="252" t="s">
        <v>84</v>
      </c>
      <c r="AV510" s="14" t="s">
        <v>84</v>
      </c>
      <c r="AW510" s="14" t="s">
        <v>37</v>
      </c>
      <c r="AX510" s="14" t="s">
        <v>82</v>
      </c>
      <c r="AY510" s="252" t="s">
        <v>149</v>
      </c>
    </row>
    <row r="511" s="2" customFormat="1" ht="24.15" customHeight="1">
      <c r="A511" s="39"/>
      <c r="B511" s="40"/>
      <c r="C511" s="213" t="s">
        <v>718</v>
      </c>
      <c r="D511" s="213" t="s">
        <v>152</v>
      </c>
      <c r="E511" s="214" t="s">
        <v>719</v>
      </c>
      <c r="F511" s="215" t="s">
        <v>720</v>
      </c>
      <c r="G511" s="216" t="s">
        <v>175</v>
      </c>
      <c r="H511" s="217">
        <v>36.950000000000003</v>
      </c>
      <c r="I511" s="218"/>
      <c r="J511" s="219">
        <f>ROUND(I511*H511,2)</f>
        <v>0</v>
      </c>
      <c r="K511" s="215" t="s">
        <v>156</v>
      </c>
      <c r="L511" s="45"/>
      <c r="M511" s="220" t="s">
        <v>19</v>
      </c>
      <c r="N511" s="221" t="s">
        <v>47</v>
      </c>
      <c r="O511" s="85"/>
      <c r="P511" s="222">
        <f>O511*H511</f>
        <v>0</v>
      </c>
      <c r="Q511" s="222">
        <v>3.0000000000000001E-05</v>
      </c>
      <c r="R511" s="222">
        <f>Q511*H511</f>
        <v>0.0011085000000000001</v>
      </c>
      <c r="S511" s="222">
        <v>0</v>
      </c>
      <c r="T511" s="22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4" t="s">
        <v>247</v>
      </c>
      <c r="AT511" s="224" t="s">
        <v>152</v>
      </c>
      <c r="AU511" s="224" t="s">
        <v>84</v>
      </c>
      <c r="AY511" s="18" t="s">
        <v>149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8" t="s">
        <v>82</v>
      </c>
      <c r="BK511" s="225">
        <f>ROUND(I511*H511,2)</f>
        <v>0</v>
      </c>
      <c r="BL511" s="18" t="s">
        <v>247</v>
      </c>
      <c r="BM511" s="224" t="s">
        <v>721</v>
      </c>
    </row>
    <row r="512" s="2" customFormat="1">
      <c r="A512" s="39"/>
      <c r="B512" s="40"/>
      <c r="C512" s="41"/>
      <c r="D512" s="226" t="s">
        <v>159</v>
      </c>
      <c r="E512" s="41"/>
      <c r="F512" s="227" t="s">
        <v>722</v>
      </c>
      <c r="G512" s="41"/>
      <c r="H512" s="41"/>
      <c r="I512" s="228"/>
      <c r="J512" s="41"/>
      <c r="K512" s="41"/>
      <c r="L512" s="45"/>
      <c r="M512" s="229"/>
      <c r="N512" s="230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159</v>
      </c>
      <c r="AU512" s="18" t="s">
        <v>84</v>
      </c>
    </row>
    <row r="513" s="13" customFormat="1">
      <c r="A513" s="13"/>
      <c r="B513" s="231"/>
      <c r="C513" s="232"/>
      <c r="D513" s="233" t="s">
        <v>161</v>
      </c>
      <c r="E513" s="234" t="s">
        <v>19</v>
      </c>
      <c r="F513" s="235" t="s">
        <v>162</v>
      </c>
      <c r="G513" s="232"/>
      <c r="H513" s="234" t="s">
        <v>19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1" t="s">
        <v>161</v>
      </c>
      <c r="AU513" s="241" t="s">
        <v>84</v>
      </c>
      <c r="AV513" s="13" t="s">
        <v>82</v>
      </c>
      <c r="AW513" s="13" t="s">
        <v>37</v>
      </c>
      <c r="AX513" s="13" t="s">
        <v>76</v>
      </c>
      <c r="AY513" s="241" t="s">
        <v>149</v>
      </c>
    </row>
    <row r="514" s="14" customFormat="1">
      <c r="A514" s="14"/>
      <c r="B514" s="242"/>
      <c r="C514" s="243"/>
      <c r="D514" s="233" t="s">
        <v>161</v>
      </c>
      <c r="E514" s="244" t="s">
        <v>19</v>
      </c>
      <c r="F514" s="245" t="s">
        <v>723</v>
      </c>
      <c r="G514" s="243"/>
      <c r="H514" s="246">
        <v>36.950000000000003</v>
      </c>
      <c r="I514" s="247"/>
      <c r="J514" s="243"/>
      <c r="K514" s="243"/>
      <c r="L514" s="248"/>
      <c r="M514" s="249"/>
      <c r="N514" s="250"/>
      <c r="O514" s="250"/>
      <c r="P514" s="250"/>
      <c r="Q514" s="250"/>
      <c r="R514" s="250"/>
      <c r="S514" s="250"/>
      <c r="T514" s="25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2" t="s">
        <v>161</v>
      </c>
      <c r="AU514" s="252" t="s">
        <v>84</v>
      </c>
      <c r="AV514" s="14" t="s">
        <v>84</v>
      </c>
      <c r="AW514" s="14" t="s">
        <v>37</v>
      </c>
      <c r="AX514" s="14" t="s">
        <v>82</v>
      </c>
      <c r="AY514" s="252" t="s">
        <v>149</v>
      </c>
    </row>
    <row r="515" s="2" customFormat="1" ht="33" customHeight="1">
      <c r="A515" s="39"/>
      <c r="B515" s="40"/>
      <c r="C515" s="213" t="s">
        <v>724</v>
      </c>
      <c r="D515" s="213" t="s">
        <v>152</v>
      </c>
      <c r="E515" s="214" t="s">
        <v>725</v>
      </c>
      <c r="F515" s="215" t="s">
        <v>726</v>
      </c>
      <c r="G515" s="216" t="s">
        <v>175</v>
      </c>
      <c r="H515" s="217">
        <v>36.950000000000003</v>
      </c>
      <c r="I515" s="218"/>
      <c r="J515" s="219">
        <f>ROUND(I515*H515,2)</f>
        <v>0</v>
      </c>
      <c r="K515" s="215" t="s">
        <v>156</v>
      </c>
      <c r="L515" s="45"/>
      <c r="M515" s="220" t="s">
        <v>19</v>
      </c>
      <c r="N515" s="221" t="s">
        <v>47</v>
      </c>
      <c r="O515" s="85"/>
      <c r="P515" s="222">
        <f>O515*H515</f>
        <v>0</v>
      </c>
      <c r="Q515" s="222">
        <v>2.0000000000000002E-05</v>
      </c>
      <c r="R515" s="222">
        <f>Q515*H515</f>
        <v>0.00073900000000000007</v>
      </c>
      <c r="S515" s="222">
        <v>0</v>
      </c>
      <c r="T515" s="223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4" t="s">
        <v>157</v>
      </c>
      <c r="AT515" s="224" t="s">
        <v>152</v>
      </c>
      <c r="AU515" s="224" t="s">
        <v>84</v>
      </c>
      <c r="AY515" s="18" t="s">
        <v>149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8" t="s">
        <v>82</v>
      </c>
      <c r="BK515" s="225">
        <f>ROUND(I515*H515,2)</f>
        <v>0</v>
      </c>
      <c r="BL515" s="18" t="s">
        <v>157</v>
      </c>
      <c r="BM515" s="224" t="s">
        <v>727</v>
      </c>
    </row>
    <row r="516" s="2" customFormat="1">
      <c r="A516" s="39"/>
      <c r="B516" s="40"/>
      <c r="C516" s="41"/>
      <c r="D516" s="226" t="s">
        <v>159</v>
      </c>
      <c r="E516" s="41"/>
      <c r="F516" s="227" t="s">
        <v>728</v>
      </c>
      <c r="G516" s="41"/>
      <c r="H516" s="41"/>
      <c r="I516" s="228"/>
      <c r="J516" s="41"/>
      <c r="K516" s="41"/>
      <c r="L516" s="45"/>
      <c r="M516" s="229"/>
      <c r="N516" s="230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159</v>
      </c>
      <c r="AU516" s="18" t="s">
        <v>84</v>
      </c>
    </row>
    <row r="517" s="13" customFormat="1">
      <c r="A517" s="13"/>
      <c r="B517" s="231"/>
      <c r="C517" s="232"/>
      <c r="D517" s="233" t="s">
        <v>161</v>
      </c>
      <c r="E517" s="234" t="s">
        <v>19</v>
      </c>
      <c r="F517" s="235" t="s">
        <v>162</v>
      </c>
      <c r="G517" s="232"/>
      <c r="H517" s="234" t="s">
        <v>19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1" t="s">
        <v>161</v>
      </c>
      <c r="AU517" s="241" t="s">
        <v>84</v>
      </c>
      <c r="AV517" s="13" t="s">
        <v>82</v>
      </c>
      <c r="AW517" s="13" t="s">
        <v>37</v>
      </c>
      <c r="AX517" s="13" t="s">
        <v>76</v>
      </c>
      <c r="AY517" s="241" t="s">
        <v>149</v>
      </c>
    </row>
    <row r="518" s="14" customFormat="1">
      <c r="A518" s="14"/>
      <c r="B518" s="242"/>
      <c r="C518" s="243"/>
      <c r="D518" s="233" t="s">
        <v>161</v>
      </c>
      <c r="E518" s="244" t="s">
        <v>19</v>
      </c>
      <c r="F518" s="245" t="s">
        <v>723</v>
      </c>
      <c r="G518" s="243"/>
      <c r="H518" s="246">
        <v>36.950000000000003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161</v>
      </c>
      <c r="AU518" s="252" t="s">
        <v>84</v>
      </c>
      <c r="AV518" s="14" t="s">
        <v>84</v>
      </c>
      <c r="AW518" s="14" t="s">
        <v>37</v>
      </c>
      <c r="AX518" s="14" t="s">
        <v>82</v>
      </c>
      <c r="AY518" s="252" t="s">
        <v>149</v>
      </c>
    </row>
    <row r="519" s="2" customFormat="1" ht="44.25" customHeight="1">
      <c r="A519" s="39"/>
      <c r="B519" s="40"/>
      <c r="C519" s="213" t="s">
        <v>729</v>
      </c>
      <c r="D519" s="213" t="s">
        <v>152</v>
      </c>
      <c r="E519" s="214" t="s">
        <v>730</v>
      </c>
      <c r="F519" s="215" t="s">
        <v>731</v>
      </c>
      <c r="G519" s="216" t="s">
        <v>210</v>
      </c>
      <c r="H519" s="217">
        <v>0.377</v>
      </c>
      <c r="I519" s="218"/>
      <c r="J519" s="219">
        <f>ROUND(I519*H519,2)</f>
        <v>0</v>
      </c>
      <c r="K519" s="215" t="s">
        <v>156</v>
      </c>
      <c r="L519" s="45"/>
      <c r="M519" s="220" t="s">
        <v>19</v>
      </c>
      <c r="N519" s="221" t="s">
        <v>47</v>
      </c>
      <c r="O519" s="85"/>
      <c r="P519" s="222">
        <f>O519*H519</f>
        <v>0</v>
      </c>
      <c r="Q519" s="222">
        <v>0</v>
      </c>
      <c r="R519" s="222">
        <f>Q519*H519</f>
        <v>0</v>
      </c>
      <c r="S519" s="222">
        <v>0</v>
      </c>
      <c r="T519" s="223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4" t="s">
        <v>247</v>
      </c>
      <c r="AT519" s="224" t="s">
        <v>152</v>
      </c>
      <c r="AU519" s="224" t="s">
        <v>84</v>
      </c>
      <c r="AY519" s="18" t="s">
        <v>149</v>
      </c>
      <c r="BE519" s="225">
        <f>IF(N519="základní",J519,0)</f>
        <v>0</v>
      </c>
      <c r="BF519" s="225">
        <f>IF(N519="snížená",J519,0)</f>
        <v>0</v>
      </c>
      <c r="BG519" s="225">
        <f>IF(N519="zákl. přenesená",J519,0)</f>
        <v>0</v>
      </c>
      <c r="BH519" s="225">
        <f>IF(N519="sníž. přenesená",J519,0)</f>
        <v>0</v>
      </c>
      <c r="BI519" s="225">
        <f>IF(N519="nulová",J519,0)</f>
        <v>0</v>
      </c>
      <c r="BJ519" s="18" t="s">
        <v>82</v>
      </c>
      <c r="BK519" s="225">
        <f>ROUND(I519*H519,2)</f>
        <v>0</v>
      </c>
      <c r="BL519" s="18" t="s">
        <v>247</v>
      </c>
      <c r="BM519" s="224" t="s">
        <v>732</v>
      </c>
    </row>
    <row r="520" s="2" customFormat="1">
      <c r="A520" s="39"/>
      <c r="B520" s="40"/>
      <c r="C520" s="41"/>
      <c r="D520" s="226" t="s">
        <v>159</v>
      </c>
      <c r="E520" s="41"/>
      <c r="F520" s="227" t="s">
        <v>733</v>
      </c>
      <c r="G520" s="41"/>
      <c r="H520" s="41"/>
      <c r="I520" s="228"/>
      <c r="J520" s="41"/>
      <c r="K520" s="41"/>
      <c r="L520" s="45"/>
      <c r="M520" s="229"/>
      <c r="N520" s="230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159</v>
      </c>
      <c r="AU520" s="18" t="s">
        <v>84</v>
      </c>
    </row>
    <row r="521" s="2" customFormat="1" ht="49.05" customHeight="1">
      <c r="A521" s="39"/>
      <c r="B521" s="40"/>
      <c r="C521" s="213" t="s">
        <v>734</v>
      </c>
      <c r="D521" s="213" t="s">
        <v>152</v>
      </c>
      <c r="E521" s="214" t="s">
        <v>735</v>
      </c>
      <c r="F521" s="215" t="s">
        <v>736</v>
      </c>
      <c r="G521" s="216" t="s">
        <v>210</v>
      </c>
      <c r="H521" s="217">
        <v>0.377</v>
      </c>
      <c r="I521" s="218"/>
      <c r="J521" s="219">
        <f>ROUND(I521*H521,2)</f>
        <v>0</v>
      </c>
      <c r="K521" s="215" t="s">
        <v>156</v>
      </c>
      <c r="L521" s="45"/>
      <c r="M521" s="220" t="s">
        <v>19</v>
      </c>
      <c r="N521" s="221" t="s">
        <v>47</v>
      </c>
      <c r="O521" s="85"/>
      <c r="P521" s="222">
        <f>O521*H521</f>
        <v>0</v>
      </c>
      <c r="Q521" s="222">
        <v>0</v>
      </c>
      <c r="R521" s="222">
        <f>Q521*H521</f>
        <v>0</v>
      </c>
      <c r="S521" s="222">
        <v>0</v>
      </c>
      <c r="T521" s="223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4" t="s">
        <v>247</v>
      </c>
      <c r="AT521" s="224" t="s">
        <v>152</v>
      </c>
      <c r="AU521" s="224" t="s">
        <v>84</v>
      </c>
      <c r="AY521" s="18" t="s">
        <v>149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8" t="s">
        <v>82</v>
      </c>
      <c r="BK521" s="225">
        <f>ROUND(I521*H521,2)</f>
        <v>0</v>
      </c>
      <c r="BL521" s="18" t="s">
        <v>247</v>
      </c>
      <c r="BM521" s="224" t="s">
        <v>737</v>
      </c>
    </row>
    <row r="522" s="2" customFormat="1">
      <c r="A522" s="39"/>
      <c r="B522" s="40"/>
      <c r="C522" s="41"/>
      <c r="D522" s="226" t="s">
        <v>159</v>
      </c>
      <c r="E522" s="41"/>
      <c r="F522" s="227" t="s">
        <v>738</v>
      </c>
      <c r="G522" s="41"/>
      <c r="H522" s="41"/>
      <c r="I522" s="228"/>
      <c r="J522" s="41"/>
      <c r="K522" s="41"/>
      <c r="L522" s="45"/>
      <c r="M522" s="229"/>
      <c r="N522" s="230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159</v>
      </c>
      <c r="AU522" s="18" t="s">
        <v>84</v>
      </c>
    </row>
    <row r="523" s="12" customFormat="1" ht="22.8" customHeight="1">
      <c r="A523" s="12"/>
      <c r="B523" s="197"/>
      <c r="C523" s="198"/>
      <c r="D523" s="199" t="s">
        <v>75</v>
      </c>
      <c r="E523" s="211" t="s">
        <v>739</v>
      </c>
      <c r="F523" s="211" t="s">
        <v>740</v>
      </c>
      <c r="G523" s="198"/>
      <c r="H523" s="198"/>
      <c r="I523" s="201"/>
      <c r="J523" s="212">
        <f>BK523</f>
        <v>0</v>
      </c>
      <c r="K523" s="198"/>
      <c r="L523" s="203"/>
      <c r="M523" s="204"/>
      <c r="N523" s="205"/>
      <c r="O523" s="205"/>
      <c r="P523" s="206">
        <f>SUM(P524:P531)</f>
        <v>0</v>
      </c>
      <c r="Q523" s="205"/>
      <c r="R523" s="206">
        <f>SUM(R524:R531)</f>
        <v>0.21171743999999998</v>
      </c>
      <c r="S523" s="205"/>
      <c r="T523" s="207">
        <f>SUM(T524:T531)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08" t="s">
        <v>84</v>
      </c>
      <c r="AT523" s="209" t="s">
        <v>75</v>
      </c>
      <c r="AU523" s="209" t="s">
        <v>82</v>
      </c>
      <c r="AY523" s="208" t="s">
        <v>149</v>
      </c>
      <c r="BK523" s="210">
        <f>SUM(BK524:BK531)</f>
        <v>0</v>
      </c>
    </row>
    <row r="524" s="2" customFormat="1" ht="33" customHeight="1">
      <c r="A524" s="39"/>
      <c r="B524" s="40"/>
      <c r="C524" s="213" t="s">
        <v>741</v>
      </c>
      <c r="D524" s="213" t="s">
        <v>152</v>
      </c>
      <c r="E524" s="214" t="s">
        <v>742</v>
      </c>
      <c r="F524" s="215" t="s">
        <v>743</v>
      </c>
      <c r="G524" s="216" t="s">
        <v>169</v>
      </c>
      <c r="H524" s="217">
        <v>441.07799999999997</v>
      </c>
      <c r="I524" s="218"/>
      <c r="J524" s="219">
        <f>ROUND(I524*H524,2)</f>
        <v>0</v>
      </c>
      <c r="K524" s="215" t="s">
        <v>156</v>
      </c>
      <c r="L524" s="45"/>
      <c r="M524" s="220" t="s">
        <v>19</v>
      </c>
      <c r="N524" s="221" t="s">
        <v>47</v>
      </c>
      <c r="O524" s="85"/>
      <c r="P524" s="222">
        <f>O524*H524</f>
        <v>0</v>
      </c>
      <c r="Q524" s="222">
        <v>0.00020000000000000001</v>
      </c>
      <c r="R524" s="222">
        <f>Q524*H524</f>
        <v>0.088215600000000005</v>
      </c>
      <c r="S524" s="222">
        <v>0</v>
      </c>
      <c r="T524" s="223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4" t="s">
        <v>247</v>
      </c>
      <c r="AT524" s="224" t="s">
        <v>152</v>
      </c>
      <c r="AU524" s="224" t="s">
        <v>84</v>
      </c>
      <c r="AY524" s="18" t="s">
        <v>149</v>
      </c>
      <c r="BE524" s="225">
        <f>IF(N524="základní",J524,0)</f>
        <v>0</v>
      </c>
      <c r="BF524" s="225">
        <f>IF(N524="snížená",J524,0)</f>
        <v>0</v>
      </c>
      <c r="BG524" s="225">
        <f>IF(N524="zákl. přenesená",J524,0)</f>
        <v>0</v>
      </c>
      <c r="BH524" s="225">
        <f>IF(N524="sníž. přenesená",J524,0)</f>
        <v>0</v>
      </c>
      <c r="BI524" s="225">
        <f>IF(N524="nulová",J524,0)</f>
        <v>0</v>
      </c>
      <c r="BJ524" s="18" t="s">
        <v>82</v>
      </c>
      <c r="BK524" s="225">
        <f>ROUND(I524*H524,2)</f>
        <v>0</v>
      </c>
      <c r="BL524" s="18" t="s">
        <v>247</v>
      </c>
      <c r="BM524" s="224" t="s">
        <v>744</v>
      </c>
    </row>
    <row r="525" s="2" customFormat="1">
      <c r="A525" s="39"/>
      <c r="B525" s="40"/>
      <c r="C525" s="41"/>
      <c r="D525" s="226" t="s">
        <v>159</v>
      </c>
      <c r="E525" s="41"/>
      <c r="F525" s="227" t="s">
        <v>745</v>
      </c>
      <c r="G525" s="41"/>
      <c r="H525" s="41"/>
      <c r="I525" s="228"/>
      <c r="J525" s="41"/>
      <c r="K525" s="41"/>
      <c r="L525" s="45"/>
      <c r="M525" s="229"/>
      <c r="N525" s="230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159</v>
      </c>
      <c r="AU525" s="18" t="s">
        <v>84</v>
      </c>
    </row>
    <row r="526" s="13" customFormat="1">
      <c r="A526" s="13"/>
      <c r="B526" s="231"/>
      <c r="C526" s="232"/>
      <c r="D526" s="233" t="s">
        <v>161</v>
      </c>
      <c r="E526" s="234" t="s">
        <v>19</v>
      </c>
      <c r="F526" s="235" t="s">
        <v>162</v>
      </c>
      <c r="G526" s="232"/>
      <c r="H526" s="234" t="s">
        <v>19</v>
      </c>
      <c r="I526" s="236"/>
      <c r="J526" s="232"/>
      <c r="K526" s="232"/>
      <c r="L526" s="237"/>
      <c r="M526" s="238"/>
      <c r="N526" s="239"/>
      <c r="O526" s="239"/>
      <c r="P526" s="239"/>
      <c r="Q526" s="239"/>
      <c r="R526" s="239"/>
      <c r="S526" s="239"/>
      <c r="T526" s="24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1" t="s">
        <v>161</v>
      </c>
      <c r="AU526" s="241" t="s">
        <v>84</v>
      </c>
      <c r="AV526" s="13" t="s">
        <v>82</v>
      </c>
      <c r="AW526" s="13" t="s">
        <v>37</v>
      </c>
      <c r="AX526" s="13" t="s">
        <v>76</v>
      </c>
      <c r="AY526" s="241" t="s">
        <v>149</v>
      </c>
    </row>
    <row r="527" s="14" customFormat="1">
      <c r="A527" s="14"/>
      <c r="B527" s="242"/>
      <c r="C527" s="243"/>
      <c r="D527" s="233" t="s">
        <v>161</v>
      </c>
      <c r="E527" s="244" t="s">
        <v>19</v>
      </c>
      <c r="F527" s="245" t="s">
        <v>746</v>
      </c>
      <c r="G527" s="243"/>
      <c r="H527" s="246">
        <v>441.07799999999997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2" t="s">
        <v>161</v>
      </c>
      <c r="AU527" s="252" t="s">
        <v>84</v>
      </c>
      <c r="AV527" s="14" t="s">
        <v>84</v>
      </c>
      <c r="AW527" s="14" t="s">
        <v>37</v>
      </c>
      <c r="AX527" s="14" t="s">
        <v>82</v>
      </c>
      <c r="AY527" s="252" t="s">
        <v>149</v>
      </c>
    </row>
    <row r="528" s="2" customFormat="1" ht="37.8" customHeight="1">
      <c r="A528" s="39"/>
      <c r="B528" s="40"/>
      <c r="C528" s="213" t="s">
        <v>747</v>
      </c>
      <c r="D528" s="213" t="s">
        <v>152</v>
      </c>
      <c r="E528" s="214" t="s">
        <v>748</v>
      </c>
      <c r="F528" s="215" t="s">
        <v>749</v>
      </c>
      <c r="G528" s="216" t="s">
        <v>169</v>
      </c>
      <c r="H528" s="217">
        <v>441.07799999999997</v>
      </c>
      <c r="I528" s="218"/>
      <c r="J528" s="219">
        <f>ROUND(I528*H528,2)</f>
        <v>0</v>
      </c>
      <c r="K528" s="215" t="s">
        <v>156</v>
      </c>
      <c r="L528" s="45"/>
      <c r="M528" s="220" t="s">
        <v>19</v>
      </c>
      <c r="N528" s="221" t="s">
        <v>47</v>
      </c>
      <c r="O528" s="85"/>
      <c r="P528" s="222">
        <f>O528*H528</f>
        <v>0</v>
      </c>
      <c r="Q528" s="222">
        <v>0.00027999999999999998</v>
      </c>
      <c r="R528" s="222">
        <f>Q528*H528</f>
        <v>0.12350183999999999</v>
      </c>
      <c r="S528" s="222">
        <v>0</v>
      </c>
      <c r="T528" s="223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4" t="s">
        <v>247</v>
      </c>
      <c r="AT528" s="224" t="s">
        <v>152</v>
      </c>
      <c r="AU528" s="224" t="s">
        <v>84</v>
      </c>
      <c r="AY528" s="18" t="s">
        <v>149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8" t="s">
        <v>82</v>
      </c>
      <c r="BK528" s="225">
        <f>ROUND(I528*H528,2)</f>
        <v>0</v>
      </c>
      <c r="BL528" s="18" t="s">
        <v>247</v>
      </c>
      <c r="BM528" s="224" t="s">
        <v>750</v>
      </c>
    </row>
    <row r="529" s="2" customFormat="1">
      <c r="A529" s="39"/>
      <c r="B529" s="40"/>
      <c r="C529" s="41"/>
      <c r="D529" s="226" t="s">
        <v>159</v>
      </c>
      <c r="E529" s="41"/>
      <c r="F529" s="227" t="s">
        <v>751</v>
      </c>
      <c r="G529" s="41"/>
      <c r="H529" s="41"/>
      <c r="I529" s="228"/>
      <c r="J529" s="41"/>
      <c r="K529" s="41"/>
      <c r="L529" s="45"/>
      <c r="M529" s="229"/>
      <c r="N529" s="230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159</v>
      </c>
      <c r="AU529" s="18" t="s">
        <v>84</v>
      </c>
    </row>
    <row r="530" s="13" customFormat="1">
      <c r="A530" s="13"/>
      <c r="B530" s="231"/>
      <c r="C530" s="232"/>
      <c r="D530" s="233" t="s">
        <v>161</v>
      </c>
      <c r="E530" s="234" t="s">
        <v>19</v>
      </c>
      <c r="F530" s="235" t="s">
        <v>162</v>
      </c>
      <c r="G530" s="232"/>
      <c r="H530" s="234" t="s">
        <v>19</v>
      </c>
      <c r="I530" s="236"/>
      <c r="J530" s="232"/>
      <c r="K530" s="232"/>
      <c r="L530" s="237"/>
      <c r="M530" s="238"/>
      <c r="N530" s="239"/>
      <c r="O530" s="239"/>
      <c r="P530" s="239"/>
      <c r="Q530" s="239"/>
      <c r="R530" s="239"/>
      <c r="S530" s="239"/>
      <c r="T530" s="24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1" t="s">
        <v>161</v>
      </c>
      <c r="AU530" s="241" t="s">
        <v>84</v>
      </c>
      <c r="AV530" s="13" t="s">
        <v>82</v>
      </c>
      <c r="AW530" s="13" t="s">
        <v>37</v>
      </c>
      <c r="AX530" s="13" t="s">
        <v>76</v>
      </c>
      <c r="AY530" s="241" t="s">
        <v>149</v>
      </c>
    </row>
    <row r="531" s="14" customFormat="1">
      <c r="A531" s="14"/>
      <c r="B531" s="242"/>
      <c r="C531" s="243"/>
      <c r="D531" s="233" t="s">
        <v>161</v>
      </c>
      <c r="E531" s="244" t="s">
        <v>19</v>
      </c>
      <c r="F531" s="245" t="s">
        <v>746</v>
      </c>
      <c r="G531" s="243"/>
      <c r="H531" s="246">
        <v>441.07799999999997</v>
      </c>
      <c r="I531" s="247"/>
      <c r="J531" s="243"/>
      <c r="K531" s="243"/>
      <c r="L531" s="248"/>
      <c r="M531" s="249"/>
      <c r="N531" s="250"/>
      <c r="O531" s="250"/>
      <c r="P531" s="250"/>
      <c r="Q531" s="250"/>
      <c r="R531" s="250"/>
      <c r="S531" s="250"/>
      <c r="T531" s="25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2" t="s">
        <v>161</v>
      </c>
      <c r="AU531" s="252" t="s">
        <v>84</v>
      </c>
      <c r="AV531" s="14" t="s">
        <v>84</v>
      </c>
      <c r="AW531" s="14" t="s">
        <v>37</v>
      </c>
      <c r="AX531" s="14" t="s">
        <v>82</v>
      </c>
      <c r="AY531" s="252" t="s">
        <v>149</v>
      </c>
    </row>
    <row r="532" s="12" customFormat="1" ht="22.8" customHeight="1">
      <c r="A532" s="12"/>
      <c r="B532" s="197"/>
      <c r="C532" s="198"/>
      <c r="D532" s="199" t="s">
        <v>75</v>
      </c>
      <c r="E532" s="211" t="s">
        <v>752</v>
      </c>
      <c r="F532" s="211" t="s">
        <v>753</v>
      </c>
      <c r="G532" s="198"/>
      <c r="H532" s="198"/>
      <c r="I532" s="201"/>
      <c r="J532" s="212">
        <f>BK532</f>
        <v>0</v>
      </c>
      <c r="K532" s="198"/>
      <c r="L532" s="203"/>
      <c r="M532" s="204"/>
      <c r="N532" s="205"/>
      <c r="O532" s="205"/>
      <c r="P532" s="206">
        <f>SUM(P533:P535)</f>
        <v>0</v>
      </c>
      <c r="Q532" s="205"/>
      <c r="R532" s="206">
        <f>SUM(R533:R535)</f>
        <v>0.02069</v>
      </c>
      <c r="S532" s="205"/>
      <c r="T532" s="207">
        <f>SUM(T533:T535)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08" t="s">
        <v>84</v>
      </c>
      <c r="AT532" s="209" t="s">
        <v>75</v>
      </c>
      <c r="AU532" s="209" t="s">
        <v>82</v>
      </c>
      <c r="AY532" s="208" t="s">
        <v>149</v>
      </c>
      <c r="BK532" s="210">
        <f>SUM(BK533:BK535)</f>
        <v>0</v>
      </c>
    </row>
    <row r="533" s="2" customFormat="1" ht="55.5" customHeight="1">
      <c r="A533" s="39"/>
      <c r="B533" s="40"/>
      <c r="C533" s="213" t="s">
        <v>754</v>
      </c>
      <c r="D533" s="213" t="s">
        <v>152</v>
      </c>
      <c r="E533" s="214" t="s">
        <v>755</v>
      </c>
      <c r="F533" s="215" t="s">
        <v>756</v>
      </c>
      <c r="G533" s="216" t="s">
        <v>459</v>
      </c>
      <c r="H533" s="217">
        <v>1</v>
      </c>
      <c r="I533" s="218"/>
      <c r="J533" s="219">
        <f>ROUND(I533*H533,2)</f>
        <v>0</v>
      </c>
      <c r="K533" s="215" t="s">
        <v>19</v>
      </c>
      <c r="L533" s="45"/>
      <c r="M533" s="220" t="s">
        <v>19</v>
      </c>
      <c r="N533" s="221" t="s">
        <v>47</v>
      </c>
      <c r="O533" s="85"/>
      <c r="P533" s="222">
        <f>O533*H533</f>
        <v>0</v>
      </c>
      <c r="Q533" s="222">
        <v>0.02069</v>
      </c>
      <c r="R533" s="222">
        <f>Q533*H533</f>
        <v>0.02069</v>
      </c>
      <c r="S533" s="222">
        <v>0</v>
      </c>
      <c r="T533" s="223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4" t="s">
        <v>247</v>
      </c>
      <c r="AT533" s="224" t="s">
        <v>152</v>
      </c>
      <c r="AU533" s="224" t="s">
        <v>84</v>
      </c>
      <c r="AY533" s="18" t="s">
        <v>149</v>
      </c>
      <c r="BE533" s="225">
        <f>IF(N533="základní",J533,0)</f>
        <v>0</v>
      </c>
      <c r="BF533" s="225">
        <f>IF(N533="snížená",J533,0)</f>
        <v>0</v>
      </c>
      <c r="BG533" s="225">
        <f>IF(N533="zákl. přenesená",J533,0)</f>
        <v>0</v>
      </c>
      <c r="BH533" s="225">
        <f>IF(N533="sníž. přenesená",J533,0)</f>
        <v>0</v>
      </c>
      <c r="BI533" s="225">
        <f>IF(N533="nulová",J533,0)</f>
        <v>0</v>
      </c>
      <c r="BJ533" s="18" t="s">
        <v>82</v>
      </c>
      <c r="BK533" s="225">
        <f>ROUND(I533*H533,2)</f>
        <v>0</v>
      </c>
      <c r="BL533" s="18" t="s">
        <v>247</v>
      </c>
      <c r="BM533" s="224" t="s">
        <v>757</v>
      </c>
    </row>
    <row r="534" s="13" customFormat="1">
      <c r="A534" s="13"/>
      <c r="B534" s="231"/>
      <c r="C534" s="232"/>
      <c r="D534" s="233" t="s">
        <v>161</v>
      </c>
      <c r="E534" s="234" t="s">
        <v>19</v>
      </c>
      <c r="F534" s="235" t="s">
        <v>162</v>
      </c>
      <c r="G534" s="232"/>
      <c r="H534" s="234" t="s">
        <v>19</v>
      </c>
      <c r="I534" s="236"/>
      <c r="J534" s="232"/>
      <c r="K534" s="232"/>
      <c r="L534" s="237"/>
      <c r="M534" s="238"/>
      <c r="N534" s="239"/>
      <c r="O534" s="239"/>
      <c r="P534" s="239"/>
      <c r="Q534" s="239"/>
      <c r="R534" s="239"/>
      <c r="S534" s="239"/>
      <c r="T534" s="24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1" t="s">
        <v>161</v>
      </c>
      <c r="AU534" s="241" t="s">
        <v>84</v>
      </c>
      <c r="AV534" s="13" t="s">
        <v>82</v>
      </c>
      <c r="AW534" s="13" t="s">
        <v>37</v>
      </c>
      <c r="AX534" s="13" t="s">
        <v>76</v>
      </c>
      <c r="AY534" s="241" t="s">
        <v>149</v>
      </c>
    </row>
    <row r="535" s="14" customFormat="1">
      <c r="A535" s="14"/>
      <c r="B535" s="242"/>
      <c r="C535" s="243"/>
      <c r="D535" s="233" t="s">
        <v>161</v>
      </c>
      <c r="E535" s="244" t="s">
        <v>19</v>
      </c>
      <c r="F535" s="245" t="s">
        <v>82</v>
      </c>
      <c r="G535" s="243"/>
      <c r="H535" s="246">
        <v>1</v>
      </c>
      <c r="I535" s="247"/>
      <c r="J535" s="243"/>
      <c r="K535" s="243"/>
      <c r="L535" s="248"/>
      <c r="M535" s="249"/>
      <c r="N535" s="250"/>
      <c r="O535" s="250"/>
      <c r="P535" s="250"/>
      <c r="Q535" s="250"/>
      <c r="R535" s="250"/>
      <c r="S535" s="250"/>
      <c r="T535" s="25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2" t="s">
        <v>161</v>
      </c>
      <c r="AU535" s="252" t="s">
        <v>84</v>
      </c>
      <c r="AV535" s="14" t="s">
        <v>84</v>
      </c>
      <c r="AW535" s="14" t="s">
        <v>37</v>
      </c>
      <c r="AX535" s="14" t="s">
        <v>82</v>
      </c>
      <c r="AY535" s="252" t="s">
        <v>149</v>
      </c>
    </row>
    <row r="536" s="12" customFormat="1" ht="25.92" customHeight="1">
      <c r="A536" s="12"/>
      <c r="B536" s="197"/>
      <c r="C536" s="198"/>
      <c r="D536" s="199" t="s">
        <v>75</v>
      </c>
      <c r="E536" s="200" t="s">
        <v>758</v>
      </c>
      <c r="F536" s="200" t="s">
        <v>759</v>
      </c>
      <c r="G536" s="198"/>
      <c r="H536" s="198"/>
      <c r="I536" s="201"/>
      <c r="J536" s="202">
        <f>BK536</f>
        <v>0</v>
      </c>
      <c r="K536" s="198"/>
      <c r="L536" s="203"/>
      <c r="M536" s="204"/>
      <c r="N536" s="205"/>
      <c r="O536" s="205"/>
      <c r="P536" s="206">
        <f>SUM(P537:P540)</f>
        <v>0</v>
      </c>
      <c r="Q536" s="205"/>
      <c r="R536" s="206">
        <f>SUM(R537:R540)</f>
        <v>0</v>
      </c>
      <c r="S536" s="205"/>
      <c r="T536" s="207">
        <f>SUM(T537:T540)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08" t="s">
        <v>157</v>
      </c>
      <c r="AT536" s="209" t="s">
        <v>75</v>
      </c>
      <c r="AU536" s="209" t="s">
        <v>76</v>
      </c>
      <c r="AY536" s="208" t="s">
        <v>149</v>
      </c>
      <c r="BK536" s="210">
        <f>SUM(BK537:BK540)</f>
        <v>0</v>
      </c>
    </row>
    <row r="537" s="2" customFormat="1" ht="49.05" customHeight="1">
      <c r="A537" s="39"/>
      <c r="B537" s="40"/>
      <c r="C537" s="213" t="s">
        <v>760</v>
      </c>
      <c r="D537" s="213" t="s">
        <v>152</v>
      </c>
      <c r="E537" s="214" t="s">
        <v>761</v>
      </c>
      <c r="F537" s="215" t="s">
        <v>762</v>
      </c>
      <c r="G537" s="216" t="s">
        <v>763</v>
      </c>
      <c r="H537" s="217">
        <v>32</v>
      </c>
      <c r="I537" s="218"/>
      <c r="J537" s="219">
        <f>ROUND(I537*H537,2)</f>
        <v>0</v>
      </c>
      <c r="K537" s="215" t="s">
        <v>156</v>
      </c>
      <c r="L537" s="45"/>
      <c r="M537" s="220" t="s">
        <v>19</v>
      </c>
      <c r="N537" s="221" t="s">
        <v>47</v>
      </c>
      <c r="O537" s="85"/>
      <c r="P537" s="222">
        <f>O537*H537</f>
        <v>0</v>
      </c>
      <c r="Q537" s="222">
        <v>0</v>
      </c>
      <c r="R537" s="222">
        <f>Q537*H537</f>
        <v>0</v>
      </c>
      <c r="S537" s="222">
        <v>0</v>
      </c>
      <c r="T537" s="223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4" t="s">
        <v>764</v>
      </c>
      <c r="AT537" s="224" t="s">
        <v>152</v>
      </c>
      <c r="AU537" s="224" t="s">
        <v>82</v>
      </c>
      <c r="AY537" s="18" t="s">
        <v>149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18" t="s">
        <v>82</v>
      </c>
      <c r="BK537" s="225">
        <f>ROUND(I537*H537,2)</f>
        <v>0</v>
      </c>
      <c r="BL537" s="18" t="s">
        <v>764</v>
      </c>
      <c r="BM537" s="224" t="s">
        <v>765</v>
      </c>
    </row>
    <row r="538" s="2" customFormat="1">
      <c r="A538" s="39"/>
      <c r="B538" s="40"/>
      <c r="C538" s="41"/>
      <c r="D538" s="226" t="s">
        <v>159</v>
      </c>
      <c r="E538" s="41"/>
      <c r="F538" s="227" t="s">
        <v>766</v>
      </c>
      <c r="G538" s="41"/>
      <c r="H538" s="41"/>
      <c r="I538" s="228"/>
      <c r="J538" s="41"/>
      <c r="K538" s="41"/>
      <c r="L538" s="45"/>
      <c r="M538" s="229"/>
      <c r="N538" s="230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159</v>
      </c>
      <c r="AU538" s="18" t="s">
        <v>82</v>
      </c>
    </row>
    <row r="539" s="13" customFormat="1">
      <c r="A539" s="13"/>
      <c r="B539" s="231"/>
      <c r="C539" s="232"/>
      <c r="D539" s="233" t="s">
        <v>161</v>
      </c>
      <c r="E539" s="234" t="s">
        <v>19</v>
      </c>
      <c r="F539" s="235" t="s">
        <v>162</v>
      </c>
      <c r="G539" s="232"/>
      <c r="H539" s="234" t="s">
        <v>19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1" t="s">
        <v>161</v>
      </c>
      <c r="AU539" s="241" t="s">
        <v>82</v>
      </c>
      <c r="AV539" s="13" t="s">
        <v>82</v>
      </c>
      <c r="AW539" s="13" t="s">
        <v>37</v>
      </c>
      <c r="AX539" s="13" t="s">
        <v>76</v>
      </c>
      <c r="AY539" s="241" t="s">
        <v>149</v>
      </c>
    </row>
    <row r="540" s="14" customFormat="1">
      <c r="A540" s="14"/>
      <c r="B540" s="242"/>
      <c r="C540" s="243"/>
      <c r="D540" s="233" t="s">
        <v>161</v>
      </c>
      <c r="E540" s="244" t="s">
        <v>19</v>
      </c>
      <c r="F540" s="245" t="s">
        <v>342</v>
      </c>
      <c r="G540" s="243"/>
      <c r="H540" s="246">
        <v>32</v>
      </c>
      <c r="I540" s="247"/>
      <c r="J540" s="243"/>
      <c r="K540" s="243"/>
      <c r="L540" s="248"/>
      <c r="M540" s="274"/>
      <c r="N540" s="275"/>
      <c r="O540" s="275"/>
      <c r="P540" s="275"/>
      <c r="Q540" s="275"/>
      <c r="R540" s="275"/>
      <c r="S540" s="275"/>
      <c r="T540" s="27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2" t="s">
        <v>161</v>
      </c>
      <c r="AU540" s="252" t="s">
        <v>82</v>
      </c>
      <c r="AV540" s="14" t="s">
        <v>84</v>
      </c>
      <c r="AW540" s="14" t="s">
        <v>37</v>
      </c>
      <c r="AX540" s="14" t="s">
        <v>82</v>
      </c>
      <c r="AY540" s="252" t="s">
        <v>149</v>
      </c>
    </row>
    <row r="541" s="2" customFormat="1" ht="6.96" customHeight="1">
      <c r="A541" s="39"/>
      <c r="B541" s="60"/>
      <c r="C541" s="61"/>
      <c r="D541" s="61"/>
      <c r="E541" s="61"/>
      <c r="F541" s="61"/>
      <c r="G541" s="61"/>
      <c r="H541" s="61"/>
      <c r="I541" s="61"/>
      <c r="J541" s="61"/>
      <c r="K541" s="61"/>
      <c r="L541" s="45"/>
      <c r="M541" s="39"/>
      <c r="O541" s="39"/>
      <c r="P541" s="39"/>
      <c r="Q541" s="39"/>
      <c r="R541" s="39"/>
      <c r="S541" s="39"/>
      <c r="T541" s="39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</row>
  </sheetData>
  <sheetProtection sheet="1" autoFilter="0" formatColumns="0" formatRows="0" objects="1" scenarios="1" spinCount="100000" saltValue="x1Xpo+gq3nQiWiyJG0/WhnfOMI7XLYm1N3/jOXAjaYCzej3HhBb30vLYQ0Xr0vhjiylanq4LCU4Hb9s1CpcUSA==" hashValue="/V1h4nXazLWJDWo8DvJ5wNv286UznnUiG7Sp7Z78QkgsMW06F+BGFvVXdqKdWJ9Jugn+eNSgtEXTU+7A18Oqpw==" algorithmName="SHA-512" password="CC35"/>
  <autoFilter ref="C102:K5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1_02/317168012"/>
    <hyperlink ref="F111" r:id="rId2" display="https://podminky.urs.cz/item/CS_URS_2021_02/317168018"/>
    <hyperlink ref="F115" r:id="rId3" display="https://podminky.urs.cz/item/CS_URS_2021_02/342244211"/>
    <hyperlink ref="F119" r:id="rId4" display="https://podminky.urs.cz/item/CS_URS_2021_02/342291121"/>
    <hyperlink ref="F124" r:id="rId5" display="https://podminky.urs.cz/item/CS_URS_2021_02/612131101"/>
    <hyperlink ref="F128" r:id="rId6" display="https://podminky.urs.cz/item/CS_URS_2021_02/612142001"/>
    <hyperlink ref="F135" r:id="rId7" display="https://podminky.urs.cz/item/CS_URS_2021_02/612321141"/>
    <hyperlink ref="F141" r:id="rId8" display="https://podminky.urs.cz/item/CS_URS_2021_02/612325423"/>
    <hyperlink ref="F145" r:id="rId9" display="https://podminky.urs.cz/item/CS_URS_2021_02/631362021"/>
    <hyperlink ref="F149" r:id="rId10" display="https://podminky.urs.cz/item/CS_URS_2021_02/632450134"/>
    <hyperlink ref="F153" r:id="rId11" display="https://podminky.urs.cz/item/CS_URS_2021_02/632451103"/>
    <hyperlink ref="F157" r:id="rId12" display="https://podminky.urs.cz/item/CS_URS_2021_02/634662111"/>
    <hyperlink ref="F161" r:id="rId13" display="https://podminky.urs.cz/item/CS_URS_2021_02/634911121"/>
    <hyperlink ref="F165" r:id="rId14" display="https://podminky.urs.cz/item/CS_URS_2021_02/642946112"/>
    <hyperlink ref="F169" r:id="rId15" display="https://podminky.urs.cz/item/CS_URS_2021_02/55331615"/>
    <hyperlink ref="F173" r:id="rId16" display="https://podminky.urs.cz/item/CS_URS_2021_02/771121011"/>
    <hyperlink ref="F180" r:id="rId17" display="https://podminky.urs.cz/item/CS_URS_2021_02/949101111"/>
    <hyperlink ref="F184" r:id="rId18" display="https://podminky.urs.cz/item/CS_URS_2021_02/952901111"/>
    <hyperlink ref="F188" r:id="rId19" display="https://podminky.urs.cz/item/CS_URS_2021_02/953966121"/>
    <hyperlink ref="F192" r:id="rId20" display="https://podminky.urs.cz/item/CS_URS_2021_02/55343052"/>
    <hyperlink ref="F196" r:id="rId21" display="https://podminky.urs.cz/item/CS_URS_2021_02/962031133"/>
    <hyperlink ref="F200" r:id="rId22" display="https://podminky.urs.cz/item/CS_URS_2021_02/965043341"/>
    <hyperlink ref="F204" r:id="rId23" display="https://podminky.urs.cz/item/CS_URS_2021_02/965049111"/>
    <hyperlink ref="F208" r:id="rId24" display="https://podminky.urs.cz/item/CS_URS_2021_02/965046111"/>
    <hyperlink ref="F214" r:id="rId25" display="https://podminky.urs.cz/item/CS_URS_2021_02/965046119"/>
    <hyperlink ref="F221" r:id="rId26" display="https://podminky.urs.cz/item/CS_URS_2021_02/776111311"/>
    <hyperlink ref="F227" r:id="rId27" display="https://podminky.urs.cz/item/CS_URS_2021_02/965081333"/>
    <hyperlink ref="F231" r:id="rId28" display="https://podminky.urs.cz/item/CS_URS_2021_02/965081611"/>
    <hyperlink ref="F235" r:id="rId29" display="https://podminky.urs.cz/item/CS_URS_2021_02/968072455"/>
    <hyperlink ref="F243" r:id="rId30" display="https://podminky.urs.cz/item/CS_URS_2021_02/997013211"/>
    <hyperlink ref="F245" r:id="rId31" display="https://podminky.urs.cz/item/CS_URS_2021_02/997013501"/>
    <hyperlink ref="F247" r:id="rId32" display="https://podminky.urs.cz/item/CS_URS_2021_02/997013509"/>
    <hyperlink ref="F250" r:id="rId33" display="https://podminky.urs.cz/item/CS_URS_2021_02/997013631"/>
    <hyperlink ref="F253" r:id="rId34" display="https://podminky.urs.cz/item/CS_URS_2021_02/998018001"/>
    <hyperlink ref="F257" r:id="rId35" display="https://podminky.urs.cz/item/CS_URS_2021_02/711111051"/>
    <hyperlink ref="F261" r:id="rId36" display="https://podminky.urs.cz/item/CS_URS_2021_02/24551040"/>
    <hyperlink ref="F280" r:id="rId37" display="https://podminky.urs.cz/item/CS_URS_2021_02/763131451"/>
    <hyperlink ref="F284" r:id="rId38" display="https://podminky.urs.cz/item/CS_URS_2021_02/763131714"/>
    <hyperlink ref="F288" r:id="rId39" display="https://podminky.urs.cz/item/CS_URS_2021_02/763131767"/>
    <hyperlink ref="F292" r:id="rId40" display="https://podminky.urs.cz/item/CS_URS_2021_02/763131771"/>
    <hyperlink ref="F296" r:id="rId41" display="https://podminky.urs.cz/item/CS_URS_2021_02/763131822"/>
    <hyperlink ref="F300" r:id="rId42" display="https://podminky.urs.cz/item/CS_URS_2021_02/763135101"/>
    <hyperlink ref="F308" r:id="rId43" display="https://podminky.urs.cz/item/CS_URS_2021_02/59030582"/>
    <hyperlink ref="F312" r:id="rId44" display="https://podminky.urs.cz/item/CS_URS_2021_02/763135811"/>
    <hyperlink ref="F320" r:id="rId45" display="https://podminky.urs.cz/item/CS_URS_2021_02/998763301"/>
    <hyperlink ref="F322" r:id="rId46" display="https://podminky.urs.cz/item/CS_URS_2021_02/998763381"/>
    <hyperlink ref="F334" r:id="rId47" display="https://podminky.urs.cz/item/CS_URS_2021_02/766660312"/>
    <hyperlink ref="F338" r:id="rId48" display="https://podminky.urs.cz/item/CS_URS_2021_02/61162089"/>
    <hyperlink ref="F345" r:id="rId49" display="https://podminky.urs.cz/item/CS_URS_2021_02/767649194"/>
    <hyperlink ref="F352" r:id="rId50" display="https://podminky.urs.cz/item/CS_URS_2021_02/767649195"/>
    <hyperlink ref="F359" r:id="rId51" display="https://podminky.urs.cz/item/CS_URS_2021_02/766682111"/>
    <hyperlink ref="F363" r:id="rId52" display="https://podminky.urs.cz/item/CS_URS_2021_02/61182307"/>
    <hyperlink ref="F367" r:id="rId53" display="https://podminky.urs.cz/item/CS_URS_2021_02/998766101"/>
    <hyperlink ref="F369" r:id="rId54" display="https://podminky.urs.cz/item/CS_URS_2021_02/998766181"/>
    <hyperlink ref="F372" r:id="rId55" display="https://podminky.urs.cz/item/CS_URS_2021_02/953966122"/>
    <hyperlink ref="F379" r:id="rId56" display="https://podminky.urs.cz/item/CS_URS_2021_02/998767101"/>
    <hyperlink ref="F381" r:id="rId57" display="https://podminky.urs.cz/item/CS_URS_2021_02/998767181"/>
    <hyperlink ref="F384" r:id="rId58" display="https://podminky.urs.cz/item/CS_URS_2021_02/771161011"/>
    <hyperlink ref="F388" r:id="rId59" display="https://podminky.urs.cz/item/CS_URS_2021_02/59054162"/>
    <hyperlink ref="F393" r:id="rId60" display="https://podminky.urs.cz/item/CS_URS_2021_02/771474113"/>
    <hyperlink ref="F397" r:id="rId61" display="https://podminky.urs.cz/item/CS_URS_2021_02/771574312"/>
    <hyperlink ref="F413" r:id="rId62" display="https://podminky.urs.cz/item/CS_URS_2021_02/771577114"/>
    <hyperlink ref="F420" r:id="rId63" display="https://podminky.urs.cz/item/CS_URS_2021_02/998771101"/>
    <hyperlink ref="F422" r:id="rId64" display="https://podminky.urs.cz/item/CS_URS_2021_02/998771181"/>
    <hyperlink ref="F425" r:id="rId65" display="https://podminky.urs.cz/item/CS_URS_2021_02/776121321"/>
    <hyperlink ref="F429" r:id="rId66" display="https://podminky.urs.cz/item/CS_URS_2021_02/776141122"/>
    <hyperlink ref="F433" r:id="rId67" display="https://podminky.urs.cz/item/CS_URS_2021_02/776201811"/>
    <hyperlink ref="F437" r:id="rId68" display="https://podminky.urs.cz/item/CS_URS_2021_02/776221111"/>
    <hyperlink ref="F441" r:id="rId69" display="https://podminky.urs.cz/item/CS_URS_2021_02/28412285"/>
    <hyperlink ref="F448" r:id="rId70" display="https://podminky.urs.cz/item/CS_URS_2021_02/776223112"/>
    <hyperlink ref="F452" r:id="rId71" display="https://podminky.urs.cz/item/CS_URS_2021_02/776410811"/>
    <hyperlink ref="F456" r:id="rId72" display="https://podminky.urs.cz/item/CS_URS_2021_02/776411112"/>
    <hyperlink ref="F460" r:id="rId73" display="https://podminky.urs.cz/item/CS_URS_2021_02/776421111"/>
    <hyperlink ref="F470" r:id="rId74" display="https://podminky.urs.cz/item/CS_URS_2021_02/776421312"/>
    <hyperlink ref="F474" r:id="rId75" display="https://podminky.urs.cz/item/CS_URS_2021_02/55343118"/>
    <hyperlink ref="F478" r:id="rId76" display="https://podminky.urs.cz/item/CS_URS_2021_02/998776101"/>
    <hyperlink ref="F480" r:id="rId77" display="https://podminky.urs.cz/item/CS_URS_2021_02/998776181"/>
    <hyperlink ref="F483" r:id="rId78" display="https://podminky.urs.cz/item/CS_URS_2021_02/781121011"/>
    <hyperlink ref="F487" r:id="rId79" display="https://podminky.urs.cz/item/CS_URS_2021_02/781471810"/>
    <hyperlink ref="F491" r:id="rId80" display="https://podminky.urs.cz/item/CS_URS_2021_02/781474114"/>
    <hyperlink ref="F495" r:id="rId81" display="https://podminky.urs.cz/item/CS_URS_2021_02/59761067"/>
    <hyperlink ref="F500" r:id="rId82" display="https://podminky.urs.cz/item/CS_URS_2021_02/781477112"/>
    <hyperlink ref="F504" r:id="rId83" display="https://podminky.urs.cz/item/CS_URS_2021_02/781479196"/>
    <hyperlink ref="F508" r:id="rId84" display="https://podminky.urs.cz/item/CS_URS_2021_02/781494111"/>
    <hyperlink ref="F512" r:id="rId85" display="https://podminky.urs.cz/item/CS_URS_2021_02/781495115"/>
    <hyperlink ref="F516" r:id="rId86" display="https://podminky.urs.cz/item/CS_URS_2021_02/781495122"/>
    <hyperlink ref="F520" r:id="rId87" display="https://podminky.urs.cz/item/CS_URS_2021_02/998781101"/>
    <hyperlink ref="F522" r:id="rId88" display="https://podminky.urs.cz/item/CS_URS_2021_02/998781181"/>
    <hyperlink ref="F525" r:id="rId89" display="https://podminky.urs.cz/item/CS_URS_2021_02/784181121"/>
    <hyperlink ref="F529" r:id="rId90" display="https://podminky.urs.cz/item/CS_URS_2021_02/784211121"/>
    <hyperlink ref="F538" r:id="rId91" display="https://podminky.urs.cz/item/CS_URS_2021_02/HZS1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stávajícího urgentního příjmu</v>
      </c>
      <c r="F7" s="143"/>
      <c r="G7" s="143"/>
      <c r="H7" s="143"/>
      <c r="L7" s="21"/>
    </row>
    <row r="8" s="1" customFormat="1" ht="12" customHeight="1">
      <c r="B8" s="21"/>
      <c r="D8" s="143" t="s">
        <v>108</v>
      </c>
      <c r="L8" s="21"/>
    </row>
    <row r="9" s="2" customFormat="1" ht="16.5" customHeight="1">
      <c r="A9" s="39"/>
      <c r="B9" s="45"/>
      <c r="C9" s="39"/>
      <c r="D9" s="39"/>
      <c r="E9" s="144" t="s">
        <v>109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767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16. 8. 2021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39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ROUND((SUM(BE98:BE336)),  2)</f>
        <v>0</v>
      </c>
      <c r="G35" s="39"/>
      <c r="H35" s="39"/>
      <c r="I35" s="158">
        <v>0.20999999999999999</v>
      </c>
      <c r="J35" s="157">
        <f>ROUND(((SUM(BE98:BE336))*I35),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ROUND((SUM(BF98:BF336)),  2)</f>
        <v>0</v>
      </c>
      <c r="G36" s="39"/>
      <c r="H36" s="39"/>
      <c r="I36" s="158">
        <v>0.14999999999999999</v>
      </c>
      <c r="J36" s="157">
        <f>ROUND(((SUM(BF98:BF336))*I36),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ROUND((SUM(BG98:BG336)),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ROUND((SUM(BH98:BH336)),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ROUND((SUM(BI98:BI336)),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stávajícího urgentního příjmu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01 - D.1.4 - Zdravotně technické instalace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Vydmuchov 399/5, Karviná - Ráj</v>
      </c>
      <c r="G56" s="41"/>
      <c r="H56" s="41"/>
      <c r="I56" s="33" t="s">
        <v>23</v>
      </c>
      <c r="J56" s="73" t="str">
        <f>IF(J14="","",J14)</f>
        <v>16. 8. 2021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s poliklinikou Karviná-Ráj, p. o.</v>
      </c>
      <c r="G58" s="41"/>
      <c r="H58" s="41"/>
      <c r="I58" s="33" t="s">
        <v>33</v>
      </c>
      <c r="J58" s="37" t="str">
        <f>E23</f>
        <v>HAMROZI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Walach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113</v>
      </c>
      <c r="D61" s="172"/>
      <c r="E61" s="172"/>
      <c r="F61" s="172"/>
      <c r="G61" s="172"/>
      <c r="H61" s="172"/>
      <c r="I61" s="172"/>
      <c r="J61" s="173" t="s">
        <v>114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5"/>
      <c r="C64" s="176"/>
      <c r="D64" s="177" t="s">
        <v>116</v>
      </c>
      <c r="E64" s="178"/>
      <c r="F64" s="178"/>
      <c r="G64" s="178"/>
      <c r="H64" s="178"/>
      <c r="I64" s="178"/>
      <c r="J64" s="179">
        <f>J99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768</v>
      </c>
      <c r="E65" s="183"/>
      <c r="F65" s="183"/>
      <c r="G65" s="183"/>
      <c r="H65" s="183"/>
      <c r="I65" s="183"/>
      <c r="J65" s="184">
        <f>J100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118</v>
      </c>
      <c r="E66" s="183"/>
      <c r="F66" s="183"/>
      <c r="G66" s="183"/>
      <c r="H66" s="183"/>
      <c r="I66" s="183"/>
      <c r="J66" s="184">
        <f>J105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119</v>
      </c>
      <c r="E67" s="183"/>
      <c r="F67" s="183"/>
      <c r="G67" s="183"/>
      <c r="H67" s="183"/>
      <c r="I67" s="183"/>
      <c r="J67" s="184">
        <f>J118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120</v>
      </c>
      <c r="E68" s="183"/>
      <c r="F68" s="183"/>
      <c r="G68" s="183"/>
      <c r="H68" s="183"/>
      <c r="I68" s="183"/>
      <c r="J68" s="184">
        <f>J135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121</v>
      </c>
      <c r="E69" s="183"/>
      <c r="F69" s="183"/>
      <c r="G69" s="183"/>
      <c r="H69" s="183"/>
      <c r="I69" s="183"/>
      <c r="J69" s="184">
        <f>J145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122</v>
      </c>
      <c r="E70" s="178"/>
      <c r="F70" s="178"/>
      <c r="G70" s="178"/>
      <c r="H70" s="178"/>
      <c r="I70" s="178"/>
      <c r="J70" s="179">
        <f>J148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1"/>
      <c r="C71" s="126"/>
      <c r="D71" s="182" t="s">
        <v>769</v>
      </c>
      <c r="E71" s="183"/>
      <c r="F71" s="183"/>
      <c r="G71" s="183"/>
      <c r="H71" s="183"/>
      <c r="I71" s="183"/>
      <c r="J71" s="184">
        <f>J149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770</v>
      </c>
      <c r="E72" s="183"/>
      <c r="F72" s="183"/>
      <c r="G72" s="183"/>
      <c r="H72" s="183"/>
      <c r="I72" s="183"/>
      <c r="J72" s="184">
        <f>J162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771</v>
      </c>
      <c r="E73" s="183"/>
      <c r="F73" s="183"/>
      <c r="G73" s="183"/>
      <c r="H73" s="183"/>
      <c r="I73" s="183"/>
      <c r="J73" s="184">
        <f>J211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124</v>
      </c>
      <c r="E74" s="183"/>
      <c r="F74" s="183"/>
      <c r="G74" s="183"/>
      <c r="H74" s="183"/>
      <c r="I74" s="183"/>
      <c r="J74" s="184">
        <f>J256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772</v>
      </c>
      <c r="E75" s="183"/>
      <c r="F75" s="183"/>
      <c r="G75" s="183"/>
      <c r="H75" s="183"/>
      <c r="I75" s="183"/>
      <c r="J75" s="184">
        <f>J323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5"/>
      <c r="C76" s="176"/>
      <c r="D76" s="177" t="s">
        <v>133</v>
      </c>
      <c r="E76" s="178"/>
      <c r="F76" s="178"/>
      <c r="G76" s="178"/>
      <c r="H76" s="178"/>
      <c r="I76" s="178"/>
      <c r="J76" s="179">
        <f>J332</f>
        <v>0</v>
      </c>
      <c r="K76" s="176"/>
      <c r="L76" s="180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134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70" t="str">
        <f>E7</f>
        <v>Rekonstrukce stávajícího urgentního příjmu</v>
      </c>
      <c r="F86" s="33"/>
      <c r="G86" s="33"/>
      <c r="H86" s="33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" customFormat="1" ht="12" customHeight="1">
      <c r="B87" s="22"/>
      <c r="C87" s="33" t="s">
        <v>108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39"/>
      <c r="B88" s="40"/>
      <c r="C88" s="41"/>
      <c r="D88" s="41"/>
      <c r="E88" s="170" t="s">
        <v>109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110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E11</f>
        <v>SO 01 - D.1.4 - Zdravotně technické instalace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F14</f>
        <v>Vydmuchov 399/5, Karviná - Ráj</v>
      </c>
      <c r="G92" s="41"/>
      <c r="H92" s="41"/>
      <c r="I92" s="33" t="s">
        <v>23</v>
      </c>
      <c r="J92" s="73" t="str">
        <f>IF(J14="","",J14)</f>
        <v>16. 8. 2021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E17</f>
        <v>Nemocnice s poliklinikou Karviná-Ráj, p. o.</v>
      </c>
      <c r="G94" s="41"/>
      <c r="H94" s="41"/>
      <c r="I94" s="33" t="s">
        <v>33</v>
      </c>
      <c r="J94" s="37" t="str">
        <f>E23</f>
        <v>HAMROZI s.r.o.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31</v>
      </c>
      <c r="D95" s="41"/>
      <c r="E95" s="41"/>
      <c r="F95" s="28" t="str">
        <f>IF(E20="","",E20)</f>
        <v>Vyplň údaj</v>
      </c>
      <c r="G95" s="41"/>
      <c r="H95" s="41"/>
      <c r="I95" s="33" t="s">
        <v>38</v>
      </c>
      <c r="J95" s="37" t="str">
        <f>E26</f>
        <v>Walach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6"/>
      <c r="B97" s="187"/>
      <c r="C97" s="188" t="s">
        <v>135</v>
      </c>
      <c r="D97" s="189" t="s">
        <v>61</v>
      </c>
      <c r="E97" s="189" t="s">
        <v>57</v>
      </c>
      <c r="F97" s="189" t="s">
        <v>58</v>
      </c>
      <c r="G97" s="189" t="s">
        <v>136</v>
      </c>
      <c r="H97" s="189" t="s">
        <v>137</v>
      </c>
      <c r="I97" s="189" t="s">
        <v>138</v>
      </c>
      <c r="J97" s="189" t="s">
        <v>114</v>
      </c>
      <c r="K97" s="190" t="s">
        <v>139</v>
      </c>
      <c r="L97" s="191"/>
      <c r="M97" s="93" t="s">
        <v>19</v>
      </c>
      <c r="N97" s="94" t="s">
        <v>46</v>
      </c>
      <c r="O97" s="94" t="s">
        <v>140</v>
      </c>
      <c r="P97" s="94" t="s">
        <v>141</v>
      </c>
      <c r="Q97" s="94" t="s">
        <v>142</v>
      </c>
      <c r="R97" s="94" t="s">
        <v>143</v>
      </c>
      <c r="S97" s="94" t="s">
        <v>144</v>
      </c>
      <c r="T97" s="95" t="s">
        <v>145</v>
      </c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</row>
    <row r="98" s="2" customFormat="1" ht="22.8" customHeight="1">
      <c r="A98" s="39"/>
      <c r="B98" s="40"/>
      <c r="C98" s="100" t="s">
        <v>146</v>
      </c>
      <c r="D98" s="41"/>
      <c r="E98" s="41"/>
      <c r="F98" s="41"/>
      <c r="G98" s="41"/>
      <c r="H98" s="41"/>
      <c r="I98" s="41"/>
      <c r="J98" s="192">
        <f>BK98</f>
        <v>0</v>
      </c>
      <c r="K98" s="41"/>
      <c r="L98" s="45"/>
      <c r="M98" s="96"/>
      <c r="N98" s="193"/>
      <c r="O98" s="97"/>
      <c r="P98" s="194">
        <f>P99+P148+P332</f>
        <v>0</v>
      </c>
      <c r="Q98" s="97"/>
      <c r="R98" s="194">
        <f>R99+R148+R332</f>
        <v>0.61934300000000009</v>
      </c>
      <c r="S98" s="97"/>
      <c r="T98" s="195">
        <f>T99+T148+T332</f>
        <v>0.48883500000000002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75</v>
      </c>
      <c r="AU98" s="18" t="s">
        <v>115</v>
      </c>
      <c r="BK98" s="196">
        <f>BK99+BK148+BK332</f>
        <v>0</v>
      </c>
    </row>
    <row r="99" s="12" customFormat="1" ht="25.92" customHeight="1">
      <c r="A99" s="12"/>
      <c r="B99" s="197"/>
      <c r="C99" s="198"/>
      <c r="D99" s="199" t="s">
        <v>75</v>
      </c>
      <c r="E99" s="200" t="s">
        <v>147</v>
      </c>
      <c r="F99" s="200" t="s">
        <v>148</v>
      </c>
      <c r="G99" s="198"/>
      <c r="H99" s="198"/>
      <c r="I99" s="201"/>
      <c r="J99" s="202">
        <f>BK99</f>
        <v>0</v>
      </c>
      <c r="K99" s="198"/>
      <c r="L99" s="203"/>
      <c r="M99" s="204"/>
      <c r="N99" s="205"/>
      <c r="O99" s="205"/>
      <c r="P99" s="206">
        <f>P100+P105+P118+P135+P145</f>
        <v>0</v>
      </c>
      <c r="Q99" s="205"/>
      <c r="R99" s="206">
        <f>R100+R105+R118+R135+R145</f>
        <v>0.54021300000000005</v>
      </c>
      <c r="S99" s="205"/>
      <c r="T99" s="207">
        <f>T100+T105+T118+T135+T145</f>
        <v>0.16435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82</v>
      </c>
      <c r="AT99" s="209" t="s">
        <v>75</v>
      </c>
      <c r="AU99" s="209" t="s">
        <v>76</v>
      </c>
      <c r="AY99" s="208" t="s">
        <v>149</v>
      </c>
      <c r="BK99" s="210">
        <f>BK100+BK105+BK118+BK135+BK145</f>
        <v>0</v>
      </c>
    </row>
    <row r="100" s="12" customFormat="1" ht="22.8" customHeight="1">
      <c r="A100" s="12"/>
      <c r="B100" s="197"/>
      <c r="C100" s="198"/>
      <c r="D100" s="199" t="s">
        <v>75</v>
      </c>
      <c r="E100" s="211" t="s">
        <v>157</v>
      </c>
      <c r="F100" s="211" t="s">
        <v>773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SUM(P101:P104)</f>
        <v>0</v>
      </c>
      <c r="Q100" s="205"/>
      <c r="R100" s="206">
        <f>SUM(R101:R104)</f>
        <v>0.26640000000000003</v>
      </c>
      <c r="S100" s="205"/>
      <c r="T100" s="207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82</v>
      </c>
      <c r="AT100" s="209" t="s">
        <v>75</v>
      </c>
      <c r="AU100" s="209" t="s">
        <v>82</v>
      </c>
      <c r="AY100" s="208" t="s">
        <v>149</v>
      </c>
      <c r="BK100" s="210">
        <f>SUM(BK101:BK104)</f>
        <v>0</v>
      </c>
    </row>
    <row r="101" s="2" customFormat="1" ht="66.75" customHeight="1">
      <c r="A101" s="39"/>
      <c r="B101" s="40"/>
      <c r="C101" s="213" t="s">
        <v>82</v>
      </c>
      <c r="D101" s="213" t="s">
        <v>152</v>
      </c>
      <c r="E101" s="214" t="s">
        <v>774</v>
      </c>
      <c r="F101" s="215" t="s">
        <v>775</v>
      </c>
      <c r="G101" s="216" t="s">
        <v>155</v>
      </c>
      <c r="H101" s="217">
        <v>5</v>
      </c>
      <c r="I101" s="218"/>
      <c r="J101" s="219">
        <f>ROUND(I101*H101,2)</f>
        <v>0</v>
      </c>
      <c r="K101" s="215" t="s">
        <v>156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0.053280000000000001</v>
      </c>
      <c r="R101" s="222">
        <f>Q101*H101</f>
        <v>0.26640000000000003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157</v>
      </c>
      <c r="AT101" s="224" t="s">
        <v>152</v>
      </c>
      <c r="AU101" s="224" t="s">
        <v>84</v>
      </c>
      <c r="AY101" s="18" t="s">
        <v>149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157</v>
      </c>
      <c r="BM101" s="224" t="s">
        <v>776</v>
      </c>
    </row>
    <row r="102" s="2" customFormat="1">
      <c r="A102" s="39"/>
      <c r="B102" s="40"/>
      <c r="C102" s="41"/>
      <c r="D102" s="226" t="s">
        <v>159</v>
      </c>
      <c r="E102" s="41"/>
      <c r="F102" s="227" t="s">
        <v>777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159</v>
      </c>
      <c r="AU102" s="18" t="s">
        <v>84</v>
      </c>
    </row>
    <row r="103" s="13" customFormat="1">
      <c r="A103" s="13"/>
      <c r="B103" s="231"/>
      <c r="C103" s="232"/>
      <c r="D103" s="233" t="s">
        <v>161</v>
      </c>
      <c r="E103" s="234" t="s">
        <v>19</v>
      </c>
      <c r="F103" s="235" t="s">
        <v>778</v>
      </c>
      <c r="G103" s="232"/>
      <c r="H103" s="234" t="s">
        <v>19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161</v>
      </c>
      <c r="AU103" s="241" t="s">
        <v>84</v>
      </c>
      <c r="AV103" s="13" t="s">
        <v>82</v>
      </c>
      <c r="AW103" s="13" t="s">
        <v>37</v>
      </c>
      <c r="AX103" s="13" t="s">
        <v>76</v>
      </c>
      <c r="AY103" s="241" t="s">
        <v>149</v>
      </c>
    </row>
    <row r="104" s="14" customFormat="1">
      <c r="A104" s="14"/>
      <c r="B104" s="242"/>
      <c r="C104" s="243"/>
      <c r="D104" s="233" t="s">
        <v>161</v>
      </c>
      <c r="E104" s="244" t="s">
        <v>19</v>
      </c>
      <c r="F104" s="245" t="s">
        <v>181</v>
      </c>
      <c r="G104" s="243"/>
      <c r="H104" s="246">
        <v>5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161</v>
      </c>
      <c r="AU104" s="252" t="s">
        <v>84</v>
      </c>
      <c r="AV104" s="14" t="s">
        <v>84</v>
      </c>
      <c r="AW104" s="14" t="s">
        <v>37</v>
      </c>
      <c r="AX104" s="14" t="s">
        <v>82</v>
      </c>
      <c r="AY104" s="252" t="s">
        <v>149</v>
      </c>
    </row>
    <row r="105" s="12" customFormat="1" ht="22.8" customHeight="1">
      <c r="A105" s="12"/>
      <c r="B105" s="197"/>
      <c r="C105" s="198"/>
      <c r="D105" s="199" t="s">
        <v>75</v>
      </c>
      <c r="E105" s="211" t="s">
        <v>179</v>
      </c>
      <c r="F105" s="211" t="s">
        <v>180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SUM(P106:P117)</f>
        <v>0</v>
      </c>
      <c r="Q105" s="205"/>
      <c r="R105" s="206">
        <f>SUM(R106:R117)</f>
        <v>0.27124300000000001</v>
      </c>
      <c r="S105" s="205"/>
      <c r="T105" s="207">
        <f>SUM(T106:T117)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82</v>
      </c>
      <c r="AT105" s="209" t="s">
        <v>75</v>
      </c>
      <c r="AU105" s="209" t="s">
        <v>82</v>
      </c>
      <c r="AY105" s="208" t="s">
        <v>149</v>
      </c>
      <c r="BK105" s="210">
        <f>SUM(BK106:BK117)</f>
        <v>0</v>
      </c>
    </row>
    <row r="106" s="2" customFormat="1" ht="33" customHeight="1">
      <c r="A106" s="39"/>
      <c r="B106" s="40"/>
      <c r="C106" s="213" t="s">
        <v>84</v>
      </c>
      <c r="D106" s="213" t="s">
        <v>152</v>
      </c>
      <c r="E106" s="214" t="s">
        <v>779</v>
      </c>
      <c r="F106" s="215" t="s">
        <v>780</v>
      </c>
      <c r="G106" s="216" t="s">
        <v>155</v>
      </c>
      <c r="H106" s="217">
        <v>5</v>
      </c>
      <c r="I106" s="218"/>
      <c r="J106" s="219">
        <f>ROUND(I106*H106,2)</f>
        <v>0</v>
      </c>
      <c r="K106" s="215" t="s">
        <v>156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0.0037000000000000002</v>
      </c>
      <c r="R106" s="222">
        <f>Q106*H106</f>
        <v>0.018500000000000003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157</v>
      </c>
      <c r="AT106" s="224" t="s">
        <v>152</v>
      </c>
      <c r="AU106" s="224" t="s">
        <v>84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157</v>
      </c>
      <c r="BM106" s="224" t="s">
        <v>781</v>
      </c>
    </row>
    <row r="107" s="2" customFormat="1">
      <c r="A107" s="39"/>
      <c r="B107" s="40"/>
      <c r="C107" s="41"/>
      <c r="D107" s="226" t="s">
        <v>159</v>
      </c>
      <c r="E107" s="41"/>
      <c r="F107" s="227" t="s">
        <v>782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159</v>
      </c>
      <c r="AU107" s="18" t="s">
        <v>84</v>
      </c>
    </row>
    <row r="108" s="13" customFormat="1">
      <c r="A108" s="13"/>
      <c r="B108" s="231"/>
      <c r="C108" s="232"/>
      <c r="D108" s="233" t="s">
        <v>161</v>
      </c>
      <c r="E108" s="234" t="s">
        <v>19</v>
      </c>
      <c r="F108" s="235" t="s">
        <v>778</v>
      </c>
      <c r="G108" s="232"/>
      <c r="H108" s="234" t="s">
        <v>19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161</v>
      </c>
      <c r="AU108" s="241" t="s">
        <v>84</v>
      </c>
      <c r="AV108" s="13" t="s">
        <v>82</v>
      </c>
      <c r="AW108" s="13" t="s">
        <v>37</v>
      </c>
      <c r="AX108" s="13" t="s">
        <v>76</v>
      </c>
      <c r="AY108" s="241" t="s">
        <v>149</v>
      </c>
    </row>
    <row r="109" s="14" customFormat="1">
      <c r="A109" s="14"/>
      <c r="B109" s="242"/>
      <c r="C109" s="243"/>
      <c r="D109" s="233" t="s">
        <v>161</v>
      </c>
      <c r="E109" s="244" t="s">
        <v>19</v>
      </c>
      <c r="F109" s="245" t="s">
        <v>181</v>
      </c>
      <c r="G109" s="243"/>
      <c r="H109" s="246">
        <v>5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161</v>
      </c>
      <c r="AU109" s="252" t="s">
        <v>84</v>
      </c>
      <c r="AV109" s="14" t="s">
        <v>84</v>
      </c>
      <c r="AW109" s="14" t="s">
        <v>37</v>
      </c>
      <c r="AX109" s="14" t="s">
        <v>82</v>
      </c>
      <c r="AY109" s="252" t="s">
        <v>149</v>
      </c>
    </row>
    <row r="110" s="2" customFormat="1" ht="21.75" customHeight="1">
      <c r="A110" s="39"/>
      <c r="B110" s="40"/>
      <c r="C110" s="213" t="s">
        <v>150</v>
      </c>
      <c r="D110" s="213" t="s">
        <v>152</v>
      </c>
      <c r="E110" s="214" t="s">
        <v>783</v>
      </c>
      <c r="F110" s="215" t="s">
        <v>784</v>
      </c>
      <c r="G110" s="216" t="s">
        <v>169</v>
      </c>
      <c r="H110" s="217">
        <v>3.1000000000000001</v>
      </c>
      <c r="I110" s="218"/>
      <c r="J110" s="219">
        <f>ROUND(I110*H110,2)</f>
        <v>0</v>
      </c>
      <c r="K110" s="215" t="s">
        <v>156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0.040000000000000001</v>
      </c>
      <c r="R110" s="222">
        <f>Q110*H110</f>
        <v>0.12400000000000001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157</v>
      </c>
      <c r="AT110" s="224" t="s">
        <v>152</v>
      </c>
      <c r="AU110" s="224" t="s">
        <v>84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157</v>
      </c>
      <c r="BM110" s="224" t="s">
        <v>785</v>
      </c>
    </row>
    <row r="111" s="2" customFormat="1">
      <c r="A111" s="39"/>
      <c r="B111" s="40"/>
      <c r="C111" s="41"/>
      <c r="D111" s="226" t="s">
        <v>159</v>
      </c>
      <c r="E111" s="41"/>
      <c r="F111" s="227" t="s">
        <v>786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159</v>
      </c>
      <c r="AU111" s="18" t="s">
        <v>84</v>
      </c>
    </row>
    <row r="112" s="13" customFormat="1">
      <c r="A112" s="13"/>
      <c r="B112" s="231"/>
      <c r="C112" s="232"/>
      <c r="D112" s="233" t="s">
        <v>161</v>
      </c>
      <c r="E112" s="234" t="s">
        <v>19</v>
      </c>
      <c r="F112" s="235" t="s">
        <v>778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161</v>
      </c>
      <c r="AU112" s="241" t="s">
        <v>84</v>
      </c>
      <c r="AV112" s="13" t="s">
        <v>82</v>
      </c>
      <c r="AW112" s="13" t="s">
        <v>37</v>
      </c>
      <c r="AX112" s="13" t="s">
        <v>76</v>
      </c>
      <c r="AY112" s="241" t="s">
        <v>149</v>
      </c>
    </row>
    <row r="113" s="14" customFormat="1">
      <c r="A113" s="14"/>
      <c r="B113" s="242"/>
      <c r="C113" s="243"/>
      <c r="D113" s="233" t="s">
        <v>161</v>
      </c>
      <c r="E113" s="244" t="s">
        <v>19</v>
      </c>
      <c r="F113" s="245" t="s">
        <v>787</v>
      </c>
      <c r="G113" s="243"/>
      <c r="H113" s="246">
        <v>3.1000000000000001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161</v>
      </c>
      <c r="AU113" s="252" t="s">
        <v>84</v>
      </c>
      <c r="AV113" s="14" t="s">
        <v>84</v>
      </c>
      <c r="AW113" s="14" t="s">
        <v>37</v>
      </c>
      <c r="AX113" s="14" t="s">
        <v>82</v>
      </c>
      <c r="AY113" s="252" t="s">
        <v>149</v>
      </c>
    </row>
    <row r="114" s="2" customFormat="1" ht="24.15" customHeight="1">
      <c r="A114" s="39"/>
      <c r="B114" s="40"/>
      <c r="C114" s="213" t="s">
        <v>157</v>
      </c>
      <c r="D114" s="213" t="s">
        <v>152</v>
      </c>
      <c r="E114" s="214" t="s">
        <v>788</v>
      </c>
      <c r="F114" s="215" t="s">
        <v>789</v>
      </c>
      <c r="G114" s="216" t="s">
        <v>169</v>
      </c>
      <c r="H114" s="217">
        <v>3.1000000000000001</v>
      </c>
      <c r="I114" s="218"/>
      <c r="J114" s="219">
        <f>ROUND(I114*H114,2)</f>
        <v>0</v>
      </c>
      <c r="K114" s="215" t="s">
        <v>156</v>
      </c>
      <c r="L114" s="45"/>
      <c r="M114" s="220" t="s">
        <v>19</v>
      </c>
      <c r="N114" s="221" t="s">
        <v>47</v>
      </c>
      <c r="O114" s="85"/>
      <c r="P114" s="222">
        <f>O114*H114</f>
        <v>0</v>
      </c>
      <c r="Q114" s="222">
        <v>0.041529999999999997</v>
      </c>
      <c r="R114" s="222">
        <f>Q114*H114</f>
        <v>0.128743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157</v>
      </c>
      <c r="AT114" s="224" t="s">
        <v>152</v>
      </c>
      <c r="AU114" s="224" t="s">
        <v>84</v>
      </c>
      <c r="AY114" s="18" t="s">
        <v>149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82</v>
      </c>
      <c r="BK114" s="225">
        <f>ROUND(I114*H114,2)</f>
        <v>0</v>
      </c>
      <c r="BL114" s="18" t="s">
        <v>157</v>
      </c>
      <c r="BM114" s="224" t="s">
        <v>790</v>
      </c>
    </row>
    <row r="115" s="2" customFormat="1">
      <c r="A115" s="39"/>
      <c r="B115" s="40"/>
      <c r="C115" s="41"/>
      <c r="D115" s="226" t="s">
        <v>159</v>
      </c>
      <c r="E115" s="41"/>
      <c r="F115" s="227" t="s">
        <v>791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159</v>
      </c>
      <c r="AU115" s="18" t="s">
        <v>84</v>
      </c>
    </row>
    <row r="116" s="13" customFormat="1">
      <c r="A116" s="13"/>
      <c r="B116" s="231"/>
      <c r="C116" s="232"/>
      <c r="D116" s="233" t="s">
        <v>161</v>
      </c>
      <c r="E116" s="234" t="s">
        <v>19</v>
      </c>
      <c r="F116" s="235" t="s">
        <v>778</v>
      </c>
      <c r="G116" s="232"/>
      <c r="H116" s="234" t="s">
        <v>19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161</v>
      </c>
      <c r="AU116" s="241" t="s">
        <v>84</v>
      </c>
      <c r="AV116" s="13" t="s">
        <v>82</v>
      </c>
      <c r="AW116" s="13" t="s">
        <v>37</v>
      </c>
      <c r="AX116" s="13" t="s">
        <v>76</v>
      </c>
      <c r="AY116" s="241" t="s">
        <v>149</v>
      </c>
    </row>
    <row r="117" s="14" customFormat="1">
      <c r="A117" s="14"/>
      <c r="B117" s="242"/>
      <c r="C117" s="243"/>
      <c r="D117" s="233" t="s">
        <v>161</v>
      </c>
      <c r="E117" s="244" t="s">
        <v>19</v>
      </c>
      <c r="F117" s="245" t="s">
        <v>787</v>
      </c>
      <c r="G117" s="243"/>
      <c r="H117" s="246">
        <v>3.1000000000000001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161</v>
      </c>
      <c r="AU117" s="252" t="s">
        <v>84</v>
      </c>
      <c r="AV117" s="14" t="s">
        <v>84</v>
      </c>
      <c r="AW117" s="14" t="s">
        <v>37</v>
      </c>
      <c r="AX117" s="14" t="s">
        <v>82</v>
      </c>
      <c r="AY117" s="252" t="s">
        <v>149</v>
      </c>
    </row>
    <row r="118" s="12" customFormat="1" ht="22.8" customHeight="1">
      <c r="A118" s="12"/>
      <c r="B118" s="197"/>
      <c r="C118" s="198"/>
      <c r="D118" s="199" t="s">
        <v>75</v>
      </c>
      <c r="E118" s="211" t="s">
        <v>207</v>
      </c>
      <c r="F118" s="211" t="s">
        <v>253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SUM(P119:P134)</f>
        <v>0</v>
      </c>
      <c r="Q118" s="205"/>
      <c r="R118" s="206">
        <f>SUM(R119:R134)</f>
        <v>0.0025699999999999998</v>
      </c>
      <c r="S118" s="205"/>
      <c r="T118" s="207">
        <f>SUM(T119:T134)</f>
        <v>0.16435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82</v>
      </c>
      <c r="AT118" s="209" t="s">
        <v>75</v>
      </c>
      <c r="AU118" s="209" t="s">
        <v>82</v>
      </c>
      <c r="AY118" s="208" t="s">
        <v>149</v>
      </c>
      <c r="BK118" s="210">
        <f>SUM(BK119:BK134)</f>
        <v>0</v>
      </c>
    </row>
    <row r="119" s="2" customFormat="1" ht="37.8" customHeight="1">
      <c r="A119" s="39"/>
      <c r="B119" s="40"/>
      <c r="C119" s="213" t="s">
        <v>181</v>
      </c>
      <c r="D119" s="213" t="s">
        <v>152</v>
      </c>
      <c r="E119" s="214" t="s">
        <v>255</v>
      </c>
      <c r="F119" s="215" t="s">
        <v>256</v>
      </c>
      <c r="G119" s="216" t="s">
        <v>169</v>
      </c>
      <c r="H119" s="217">
        <v>12</v>
      </c>
      <c r="I119" s="218"/>
      <c r="J119" s="219">
        <f>ROUND(I119*H119,2)</f>
        <v>0</v>
      </c>
      <c r="K119" s="215" t="s">
        <v>156</v>
      </c>
      <c r="L119" s="45"/>
      <c r="M119" s="220" t="s">
        <v>19</v>
      </c>
      <c r="N119" s="221" t="s">
        <v>47</v>
      </c>
      <c r="O119" s="85"/>
      <c r="P119" s="222">
        <f>O119*H119</f>
        <v>0</v>
      </c>
      <c r="Q119" s="222">
        <v>0.00012999999999999999</v>
      </c>
      <c r="R119" s="222">
        <f>Q119*H119</f>
        <v>0.0015599999999999998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157</v>
      </c>
      <c r="AT119" s="224" t="s">
        <v>152</v>
      </c>
      <c r="AU119" s="224" t="s">
        <v>84</v>
      </c>
      <c r="AY119" s="18" t="s">
        <v>149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82</v>
      </c>
      <c r="BK119" s="225">
        <f>ROUND(I119*H119,2)</f>
        <v>0</v>
      </c>
      <c r="BL119" s="18" t="s">
        <v>157</v>
      </c>
      <c r="BM119" s="224" t="s">
        <v>792</v>
      </c>
    </row>
    <row r="120" s="2" customFormat="1">
      <c r="A120" s="39"/>
      <c r="B120" s="40"/>
      <c r="C120" s="41"/>
      <c r="D120" s="226" t="s">
        <v>159</v>
      </c>
      <c r="E120" s="41"/>
      <c r="F120" s="227" t="s">
        <v>258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159</v>
      </c>
      <c r="AU120" s="18" t="s">
        <v>84</v>
      </c>
    </row>
    <row r="121" s="13" customFormat="1">
      <c r="A121" s="13"/>
      <c r="B121" s="231"/>
      <c r="C121" s="232"/>
      <c r="D121" s="233" t="s">
        <v>161</v>
      </c>
      <c r="E121" s="234" t="s">
        <v>19</v>
      </c>
      <c r="F121" s="235" t="s">
        <v>778</v>
      </c>
      <c r="G121" s="232"/>
      <c r="H121" s="234" t="s">
        <v>19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161</v>
      </c>
      <c r="AU121" s="241" t="s">
        <v>84</v>
      </c>
      <c r="AV121" s="13" t="s">
        <v>82</v>
      </c>
      <c r="AW121" s="13" t="s">
        <v>37</v>
      </c>
      <c r="AX121" s="13" t="s">
        <v>76</v>
      </c>
      <c r="AY121" s="241" t="s">
        <v>149</v>
      </c>
    </row>
    <row r="122" s="14" customFormat="1">
      <c r="A122" s="14"/>
      <c r="B122" s="242"/>
      <c r="C122" s="243"/>
      <c r="D122" s="233" t="s">
        <v>161</v>
      </c>
      <c r="E122" s="244" t="s">
        <v>19</v>
      </c>
      <c r="F122" s="245" t="s">
        <v>226</v>
      </c>
      <c r="G122" s="243"/>
      <c r="H122" s="246">
        <v>12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161</v>
      </c>
      <c r="AU122" s="252" t="s">
        <v>84</v>
      </c>
      <c r="AV122" s="14" t="s">
        <v>84</v>
      </c>
      <c r="AW122" s="14" t="s">
        <v>37</v>
      </c>
      <c r="AX122" s="14" t="s">
        <v>82</v>
      </c>
      <c r="AY122" s="252" t="s">
        <v>149</v>
      </c>
    </row>
    <row r="123" s="2" customFormat="1" ht="37.8" customHeight="1">
      <c r="A123" s="39"/>
      <c r="B123" s="40"/>
      <c r="C123" s="213" t="s">
        <v>179</v>
      </c>
      <c r="D123" s="213" t="s">
        <v>152</v>
      </c>
      <c r="E123" s="214" t="s">
        <v>793</v>
      </c>
      <c r="F123" s="215" t="s">
        <v>794</v>
      </c>
      <c r="G123" s="216" t="s">
        <v>175</v>
      </c>
      <c r="H123" s="217">
        <v>31</v>
      </c>
      <c r="I123" s="218"/>
      <c r="J123" s="219">
        <f>ROUND(I123*H123,2)</f>
        <v>0</v>
      </c>
      <c r="K123" s="215" t="s">
        <v>156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0.0050000000000000001</v>
      </c>
      <c r="T123" s="223">
        <f>S123*H123</f>
        <v>0.155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157</v>
      </c>
      <c r="AT123" s="224" t="s">
        <v>152</v>
      </c>
      <c r="AU123" s="224" t="s">
        <v>84</v>
      </c>
      <c r="AY123" s="18" t="s">
        <v>149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82</v>
      </c>
      <c r="BK123" s="225">
        <f>ROUND(I123*H123,2)</f>
        <v>0</v>
      </c>
      <c r="BL123" s="18" t="s">
        <v>157</v>
      </c>
      <c r="BM123" s="224" t="s">
        <v>795</v>
      </c>
    </row>
    <row r="124" s="2" customFormat="1">
      <c r="A124" s="39"/>
      <c r="B124" s="40"/>
      <c r="C124" s="41"/>
      <c r="D124" s="226" t="s">
        <v>159</v>
      </c>
      <c r="E124" s="41"/>
      <c r="F124" s="227" t="s">
        <v>796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159</v>
      </c>
      <c r="AU124" s="18" t="s">
        <v>84</v>
      </c>
    </row>
    <row r="125" s="13" customFormat="1">
      <c r="A125" s="13"/>
      <c r="B125" s="231"/>
      <c r="C125" s="232"/>
      <c r="D125" s="233" t="s">
        <v>161</v>
      </c>
      <c r="E125" s="234" t="s">
        <v>19</v>
      </c>
      <c r="F125" s="235" t="s">
        <v>778</v>
      </c>
      <c r="G125" s="232"/>
      <c r="H125" s="234" t="s">
        <v>19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161</v>
      </c>
      <c r="AU125" s="241" t="s">
        <v>84</v>
      </c>
      <c r="AV125" s="13" t="s">
        <v>82</v>
      </c>
      <c r="AW125" s="13" t="s">
        <v>37</v>
      </c>
      <c r="AX125" s="13" t="s">
        <v>76</v>
      </c>
      <c r="AY125" s="241" t="s">
        <v>149</v>
      </c>
    </row>
    <row r="126" s="14" customFormat="1">
      <c r="A126" s="14"/>
      <c r="B126" s="242"/>
      <c r="C126" s="243"/>
      <c r="D126" s="233" t="s">
        <v>161</v>
      </c>
      <c r="E126" s="244" t="s">
        <v>19</v>
      </c>
      <c r="F126" s="245" t="s">
        <v>337</v>
      </c>
      <c r="G126" s="243"/>
      <c r="H126" s="246">
        <v>31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161</v>
      </c>
      <c r="AU126" s="252" t="s">
        <v>84</v>
      </c>
      <c r="AV126" s="14" t="s">
        <v>84</v>
      </c>
      <c r="AW126" s="14" t="s">
        <v>37</v>
      </c>
      <c r="AX126" s="14" t="s">
        <v>82</v>
      </c>
      <c r="AY126" s="252" t="s">
        <v>149</v>
      </c>
    </row>
    <row r="127" s="2" customFormat="1" ht="49.05" customHeight="1">
      <c r="A127" s="39"/>
      <c r="B127" s="40"/>
      <c r="C127" s="213" t="s">
        <v>195</v>
      </c>
      <c r="D127" s="213" t="s">
        <v>152</v>
      </c>
      <c r="E127" s="214" t="s">
        <v>797</v>
      </c>
      <c r="F127" s="215" t="s">
        <v>798</v>
      </c>
      <c r="G127" s="216" t="s">
        <v>175</v>
      </c>
      <c r="H127" s="217">
        <v>0.5</v>
      </c>
      <c r="I127" s="218"/>
      <c r="J127" s="219">
        <f>ROUND(I127*H127,2)</f>
        <v>0</v>
      </c>
      <c r="K127" s="215" t="s">
        <v>156</v>
      </c>
      <c r="L127" s="45"/>
      <c r="M127" s="220" t="s">
        <v>19</v>
      </c>
      <c r="N127" s="221" t="s">
        <v>47</v>
      </c>
      <c r="O127" s="85"/>
      <c r="P127" s="222">
        <f>O127*H127</f>
        <v>0</v>
      </c>
      <c r="Q127" s="222">
        <v>0.00124</v>
      </c>
      <c r="R127" s="222">
        <f>Q127*H127</f>
        <v>0.00062</v>
      </c>
      <c r="S127" s="222">
        <v>0.0061999999999999998</v>
      </c>
      <c r="T127" s="223">
        <f>S127*H127</f>
        <v>0.0030999999999999999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157</v>
      </c>
      <c r="AT127" s="224" t="s">
        <v>152</v>
      </c>
      <c r="AU127" s="224" t="s">
        <v>84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82</v>
      </c>
      <c r="BK127" s="225">
        <f>ROUND(I127*H127,2)</f>
        <v>0</v>
      </c>
      <c r="BL127" s="18" t="s">
        <v>157</v>
      </c>
      <c r="BM127" s="224" t="s">
        <v>799</v>
      </c>
    </row>
    <row r="128" s="2" customFormat="1">
      <c r="A128" s="39"/>
      <c r="B128" s="40"/>
      <c r="C128" s="41"/>
      <c r="D128" s="226" t="s">
        <v>159</v>
      </c>
      <c r="E128" s="41"/>
      <c r="F128" s="227" t="s">
        <v>800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159</v>
      </c>
      <c r="AU128" s="18" t="s">
        <v>84</v>
      </c>
    </row>
    <row r="129" s="13" customFormat="1">
      <c r="A129" s="13"/>
      <c r="B129" s="231"/>
      <c r="C129" s="232"/>
      <c r="D129" s="233" t="s">
        <v>161</v>
      </c>
      <c r="E129" s="234" t="s">
        <v>19</v>
      </c>
      <c r="F129" s="235" t="s">
        <v>778</v>
      </c>
      <c r="G129" s="232"/>
      <c r="H129" s="234" t="s">
        <v>19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161</v>
      </c>
      <c r="AU129" s="241" t="s">
        <v>84</v>
      </c>
      <c r="AV129" s="13" t="s">
        <v>82</v>
      </c>
      <c r="AW129" s="13" t="s">
        <v>37</v>
      </c>
      <c r="AX129" s="13" t="s">
        <v>76</v>
      </c>
      <c r="AY129" s="241" t="s">
        <v>149</v>
      </c>
    </row>
    <row r="130" s="14" customFormat="1">
      <c r="A130" s="14"/>
      <c r="B130" s="242"/>
      <c r="C130" s="243"/>
      <c r="D130" s="233" t="s">
        <v>161</v>
      </c>
      <c r="E130" s="244" t="s">
        <v>19</v>
      </c>
      <c r="F130" s="245" t="s">
        <v>801</v>
      </c>
      <c r="G130" s="243"/>
      <c r="H130" s="246">
        <v>0.5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161</v>
      </c>
      <c r="AU130" s="252" t="s">
        <v>84</v>
      </c>
      <c r="AV130" s="14" t="s">
        <v>84</v>
      </c>
      <c r="AW130" s="14" t="s">
        <v>37</v>
      </c>
      <c r="AX130" s="14" t="s">
        <v>82</v>
      </c>
      <c r="AY130" s="252" t="s">
        <v>149</v>
      </c>
    </row>
    <row r="131" s="2" customFormat="1" ht="49.05" customHeight="1">
      <c r="A131" s="39"/>
      <c r="B131" s="40"/>
      <c r="C131" s="213" t="s">
        <v>201</v>
      </c>
      <c r="D131" s="213" t="s">
        <v>152</v>
      </c>
      <c r="E131" s="214" t="s">
        <v>802</v>
      </c>
      <c r="F131" s="215" t="s">
        <v>803</v>
      </c>
      <c r="G131" s="216" t="s">
        <v>175</v>
      </c>
      <c r="H131" s="217">
        <v>0.25</v>
      </c>
      <c r="I131" s="218"/>
      <c r="J131" s="219">
        <f>ROUND(I131*H131,2)</f>
        <v>0</v>
      </c>
      <c r="K131" s="215" t="s">
        <v>156</v>
      </c>
      <c r="L131" s="45"/>
      <c r="M131" s="220" t="s">
        <v>19</v>
      </c>
      <c r="N131" s="221" t="s">
        <v>47</v>
      </c>
      <c r="O131" s="85"/>
      <c r="P131" s="222">
        <f>O131*H131</f>
        <v>0</v>
      </c>
      <c r="Q131" s="222">
        <v>0.00156</v>
      </c>
      <c r="R131" s="222">
        <f>Q131*H131</f>
        <v>0.00038999999999999999</v>
      </c>
      <c r="S131" s="222">
        <v>0.025000000000000001</v>
      </c>
      <c r="T131" s="223">
        <f>S131*H131</f>
        <v>0.0062500000000000003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157</v>
      </c>
      <c r="AT131" s="224" t="s">
        <v>152</v>
      </c>
      <c r="AU131" s="224" t="s">
        <v>84</v>
      </c>
      <c r="AY131" s="18" t="s">
        <v>149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157</v>
      </c>
      <c r="BM131" s="224" t="s">
        <v>804</v>
      </c>
    </row>
    <row r="132" s="2" customFormat="1">
      <c r="A132" s="39"/>
      <c r="B132" s="40"/>
      <c r="C132" s="41"/>
      <c r="D132" s="226" t="s">
        <v>159</v>
      </c>
      <c r="E132" s="41"/>
      <c r="F132" s="227" t="s">
        <v>805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159</v>
      </c>
      <c r="AU132" s="18" t="s">
        <v>84</v>
      </c>
    </row>
    <row r="133" s="13" customFormat="1">
      <c r="A133" s="13"/>
      <c r="B133" s="231"/>
      <c r="C133" s="232"/>
      <c r="D133" s="233" t="s">
        <v>161</v>
      </c>
      <c r="E133" s="234" t="s">
        <v>19</v>
      </c>
      <c r="F133" s="235" t="s">
        <v>778</v>
      </c>
      <c r="G133" s="232"/>
      <c r="H133" s="234" t="s">
        <v>19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161</v>
      </c>
      <c r="AU133" s="241" t="s">
        <v>84</v>
      </c>
      <c r="AV133" s="13" t="s">
        <v>82</v>
      </c>
      <c r="AW133" s="13" t="s">
        <v>37</v>
      </c>
      <c r="AX133" s="13" t="s">
        <v>76</v>
      </c>
      <c r="AY133" s="241" t="s">
        <v>149</v>
      </c>
    </row>
    <row r="134" s="14" customFormat="1">
      <c r="A134" s="14"/>
      <c r="B134" s="242"/>
      <c r="C134" s="243"/>
      <c r="D134" s="233" t="s">
        <v>161</v>
      </c>
      <c r="E134" s="244" t="s">
        <v>19</v>
      </c>
      <c r="F134" s="245" t="s">
        <v>806</v>
      </c>
      <c r="G134" s="243"/>
      <c r="H134" s="246">
        <v>0.25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161</v>
      </c>
      <c r="AU134" s="252" t="s">
        <v>84</v>
      </c>
      <c r="AV134" s="14" t="s">
        <v>84</v>
      </c>
      <c r="AW134" s="14" t="s">
        <v>37</v>
      </c>
      <c r="AX134" s="14" t="s">
        <v>82</v>
      </c>
      <c r="AY134" s="252" t="s">
        <v>149</v>
      </c>
    </row>
    <row r="135" s="12" customFormat="1" ht="22.8" customHeight="1">
      <c r="A135" s="12"/>
      <c r="B135" s="197"/>
      <c r="C135" s="198"/>
      <c r="D135" s="199" t="s">
        <v>75</v>
      </c>
      <c r="E135" s="211" t="s">
        <v>330</v>
      </c>
      <c r="F135" s="211" t="s">
        <v>331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SUM(P136:P144)</f>
        <v>0</v>
      </c>
      <c r="Q135" s="205"/>
      <c r="R135" s="206">
        <f>SUM(R136:R144)</f>
        <v>0</v>
      </c>
      <c r="S135" s="205"/>
      <c r="T135" s="207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82</v>
      </c>
      <c r="AT135" s="209" t="s">
        <v>75</v>
      </c>
      <c r="AU135" s="209" t="s">
        <v>82</v>
      </c>
      <c r="AY135" s="208" t="s">
        <v>149</v>
      </c>
      <c r="BK135" s="210">
        <f>SUM(BK136:BK144)</f>
        <v>0</v>
      </c>
    </row>
    <row r="136" s="2" customFormat="1" ht="37.8" customHeight="1">
      <c r="A136" s="39"/>
      <c r="B136" s="40"/>
      <c r="C136" s="213" t="s">
        <v>207</v>
      </c>
      <c r="D136" s="213" t="s">
        <v>152</v>
      </c>
      <c r="E136" s="214" t="s">
        <v>333</v>
      </c>
      <c r="F136" s="215" t="s">
        <v>334</v>
      </c>
      <c r="G136" s="216" t="s">
        <v>210</v>
      </c>
      <c r="H136" s="217">
        <v>0.48899999999999999</v>
      </c>
      <c r="I136" s="218"/>
      <c r="J136" s="219">
        <f>ROUND(I136*H136,2)</f>
        <v>0</v>
      </c>
      <c r="K136" s="215" t="s">
        <v>156</v>
      </c>
      <c r="L136" s="45"/>
      <c r="M136" s="220" t="s">
        <v>19</v>
      </c>
      <c r="N136" s="221" t="s">
        <v>47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157</v>
      </c>
      <c r="AT136" s="224" t="s">
        <v>152</v>
      </c>
      <c r="AU136" s="224" t="s">
        <v>84</v>
      </c>
      <c r="AY136" s="18" t="s">
        <v>149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82</v>
      </c>
      <c r="BK136" s="225">
        <f>ROUND(I136*H136,2)</f>
        <v>0</v>
      </c>
      <c r="BL136" s="18" t="s">
        <v>157</v>
      </c>
      <c r="BM136" s="224" t="s">
        <v>807</v>
      </c>
    </row>
    <row r="137" s="2" customFormat="1">
      <c r="A137" s="39"/>
      <c r="B137" s="40"/>
      <c r="C137" s="41"/>
      <c r="D137" s="226" t="s">
        <v>159</v>
      </c>
      <c r="E137" s="41"/>
      <c r="F137" s="227" t="s">
        <v>336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84</v>
      </c>
    </row>
    <row r="138" s="2" customFormat="1" ht="33" customHeight="1">
      <c r="A138" s="39"/>
      <c r="B138" s="40"/>
      <c r="C138" s="213" t="s">
        <v>214</v>
      </c>
      <c r="D138" s="213" t="s">
        <v>152</v>
      </c>
      <c r="E138" s="214" t="s">
        <v>338</v>
      </c>
      <c r="F138" s="215" t="s">
        <v>339</v>
      </c>
      <c r="G138" s="216" t="s">
        <v>210</v>
      </c>
      <c r="H138" s="217">
        <v>0.48899999999999999</v>
      </c>
      <c r="I138" s="218"/>
      <c r="J138" s="219">
        <f>ROUND(I138*H138,2)</f>
        <v>0</v>
      </c>
      <c r="K138" s="215" t="s">
        <v>156</v>
      </c>
      <c r="L138" s="45"/>
      <c r="M138" s="220" t="s">
        <v>19</v>
      </c>
      <c r="N138" s="221" t="s">
        <v>47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157</v>
      </c>
      <c r="AT138" s="224" t="s">
        <v>152</v>
      </c>
      <c r="AU138" s="224" t="s">
        <v>84</v>
      </c>
      <c r="AY138" s="18" t="s">
        <v>149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82</v>
      </c>
      <c r="BK138" s="225">
        <f>ROUND(I138*H138,2)</f>
        <v>0</v>
      </c>
      <c r="BL138" s="18" t="s">
        <v>157</v>
      </c>
      <c r="BM138" s="224" t="s">
        <v>808</v>
      </c>
    </row>
    <row r="139" s="2" customFormat="1">
      <c r="A139" s="39"/>
      <c r="B139" s="40"/>
      <c r="C139" s="41"/>
      <c r="D139" s="226" t="s">
        <v>159</v>
      </c>
      <c r="E139" s="41"/>
      <c r="F139" s="227" t="s">
        <v>341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159</v>
      </c>
      <c r="AU139" s="18" t="s">
        <v>84</v>
      </c>
    </row>
    <row r="140" s="2" customFormat="1" ht="44.25" customHeight="1">
      <c r="A140" s="39"/>
      <c r="B140" s="40"/>
      <c r="C140" s="213" t="s">
        <v>220</v>
      </c>
      <c r="D140" s="213" t="s">
        <v>152</v>
      </c>
      <c r="E140" s="214" t="s">
        <v>343</v>
      </c>
      <c r="F140" s="215" t="s">
        <v>344</v>
      </c>
      <c r="G140" s="216" t="s">
        <v>210</v>
      </c>
      <c r="H140" s="217">
        <v>4.4009999999999998</v>
      </c>
      <c r="I140" s="218"/>
      <c r="J140" s="219">
        <f>ROUND(I140*H140,2)</f>
        <v>0</v>
      </c>
      <c r="K140" s="215" t="s">
        <v>156</v>
      </c>
      <c r="L140" s="45"/>
      <c r="M140" s="220" t="s">
        <v>19</v>
      </c>
      <c r="N140" s="221" t="s">
        <v>47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157</v>
      </c>
      <c r="AT140" s="224" t="s">
        <v>152</v>
      </c>
      <c r="AU140" s="224" t="s">
        <v>84</v>
      </c>
      <c r="AY140" s="18" t="s">
        <v>149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82</v>
      </c>
      <c r="BK140" s="225">
        <f>ROUND(I140*H140,2)</f>
        <v>0</v>
      </c>
      <c r="BL140" s="18" t="s">
        <v>157</v>
      </c>
      <c r="BM140" s="224" t="s">
        <v>809</v>
      </c>
    </row>
    <row r="141" s="2" customFormat="1">
      <c r="A141" s="39"/>
      <c r="B141" s="40"/>
      <c r="C141" s="41"/>
      <c r="D141" s="226" t="s">
        <v>159</v>
      </c>
      <c r="E141" s="41"/>
      <c r="F141" s="227" t="s">
        <v>346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84</v>
      </c>
    </row>
    <row r="142" s="14" customFormat="1">
      <c r="A142" s="14"/>
      <c r="B142" s="242"/>
      <c r="C142" s="243"/>
      <c r="D142" s="233" t="s">
        <v>161</v>
      </c>
      <c r="E142" s="243"/>
      <c r="F142" s="245" t="s">
        <v>810</v>
      </c>
      <c r="G142" s="243"/>
      <c r="H142" s="246">
        <v>4.4009999999999998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161</v>
      </c>
      <c r="AU142" s="252" t="s">
        <v>84</v>
      </c>
      <c r="AV142" s="14" t="s">
        <v>84</v>
      </c>
      <c r="AW142" s="14" t="s">
        <v>4</v>
      </c>
      <c r="AX142" s="14" t="s">
        <v>82</v>
      </c>
      <c r="AY142" s="252" t="s">
        <v>149</v>
      </c>
    </row>
    <row r="143" s="2" customFormat="1" ht="44.25" customHeight="1">
      <c r="A143" s="39"/>
      <c r="B143" s="40"/>
      <c r="C143" s="213" t="s">
        <v>226</v>
      </c>
      <c r="D143" s="213" t="s">
        <v>152</v>
      </c>
      <c r="E143" s="214" t="s">
        <v>349</v>
      </c>
      <c r="F143" s="215" t="s">
        <v>350</v>
      </c>
      <c r="G143" s="216" t="s">
        <v>210</v>
      </c>
      <c r="H143" s="217">
        <v>0.48899999999999999</v>
      </c>
      <c r="I143" s="218"/>
      <c r="J143" s="219">
        <f>ROUND(I143*H143,2)</f>
        <v>0</v>
      </c>
      <c r="K143" s="215" t="s">
        <v>156</v>
      </c>
      <c r="L143" s="45"/>
      <c r="M143" s="220" t="s">
        <v>19</v>
      </c>
      <c r="N143" s="221" t="s">
        <v>47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157</v>
      </c>
      <c r="AT143" s="224" t="s">
        <v>152</v>
      </c>
      <c r="AU143" s="224" t="s">
        <v>84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82</v>
      </c>
      <c r="BK143" s="225">
        <f>ROUND(I143*H143,2)</f>
        <v>0</v>
      </c>
      <c r="BL143" s="18" t="s">
        <v>157</v>
      </c>
      <c r="BM143" s="224" t="s">
        <v>811</v>
      </c>
    </row>
    <row r="144" s="2" customFormat="1">
      <c r="A144" s="39"/>
      <c r="B144" s="40"/>
      <c r="C144" s="41"/>
      <c r="D144" s="226" t="s">
        <v>159</v>
      </c>
      <c r="E144" s="41"/>
      <c r="F144" s="227" t="s">
        <v>352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159</v>
      </c>
      <c r="AU144" s="18" t="s">
        <v>84</v>
      </c>
    </row>
    <row r="145" s="12" customFormat="1" ht="22.8" customHeight="1">
      <c r="A145" s="12"/>
      <c r="B145" s="197"/>
      <c r="C145" s="198"/>
      <c r="D145" s="199" t="s">
        <v>75</v>
      </c>
      <c r="E145" s="211" t="s">
        <v>353</v>
      </c>
      <c r="F145" s="211" t="s">
        <v>354</v>
      </c>
      <c r="G145" s="198"/>
      <c r="H145" s="198"/>
      <c r="I145" s="201"/>
      <c r="J145" s="212">
        <f>BK145</f>
        <v>0</v>
      </c>
      <c r="K145" s="198"/>
      <c r="L145" s="203"/>
      <c r="M145" s="204"/>
      <c r="N145" s="205"/>
      <c r="O145" s="205"/>
      <c r="P145" s="206">
        <f>SUM(P146:P147)</f>
        <v>0</v>
      </c>
      <c r="Q145" s="205"/>
      <c r="R145" s="206">
        <f>SUM(R146:R147)</f>
        <v>0</v>
      </c>
      <c r="S145" s="205"/>
      <c r="T145" s="207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82</v>
      </c>
      <c r="AT145" s="209" t="s">
        <v>75</v>
      </c>
      <c r="AU145" s="209" t="s">
        <v>82</v>
      </c>
      <c r="AY145" s="208" t="s">
        <v>149</v>
      </c>
      <c r="BK145" s="210">
        <f>SUM(BK146:BK147)</f>
        <v>0</v>
      </c>
    </row>
    <row r="146" s="2" customFormat="1" ht="55.5" customHeight="1">
      <c r="A146" s="39"/>
      <c r="B146" s="40"/>
      <c r="C146" s="213" t="s">
        <v>232</v>
      </c>
      <c r="D146" s="213" t="s">
        <v>152</v>
      </c>
      <c r="E146" s="214" t="s">
        <v>356</v>
      </c>
      <c r="F146" s="215" t="s">
        <v>357</v>
      </c>
      <c r="G146" s="216" t="s">
        <v>210</v>
      </c>
      <c r="H146" s="217">
        <v>0.54000000000000004</v>
      </c>
      <c r="I146" s="218"/>
      <c r="J146" s="219">
        <f>ROUND(I146*H146,2)</f>
        <v>0</v>
      </c>
      <c r="K146" s="215" t="s">
        <v>156</v>
      </c>
      <c r="L146" s="45"/>
      <c r="M146" s="220" t="s">
        <v>19</v>
      </c>
      <c r="N146" s="221" t="s">
        <v>47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157</v>
      </c>
      <c r="AT146" s="224" t="s">
        <v>152</v>
      </c>
      <c r="AU146" s="224" t="s">
        <v>84</v>
      </c>
      <c r="AY146" s="18" t="s">
        <v>149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82</v>
      </c>
      <c r="BK146" s="225">
        <f>ROUND(I146*H146,2)</f>
        <v>0</v>
      </c>
      <c r="BL146" s="18" t="s">
        <v>157</v>
      </c>
      <c r="BM146" s="224" t="s">
        <v>812</v>
      </c>
    </row>
    <row r="147" s="2" customFormat="1">
      <c r="A147" s="39"/>
      <c r="B147" s="40"/>
      <c r="C147" s="41"/>
      <c r="D147" s="226" t="s">
        <v>159</v>
      </c>
      <c r="E147" s="41"/>
      <c r="F147" s="227" t="s">
        <v>359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159</v>
      </c>
      <c r="AU147" s="18" t="s">
        <v>84</v>
      </c>
    </row>
    <row r="148" s="12" customFormat="1" ht="25.92" customHeight="1">
      <c r="A148" s="12"/>
      <c r="B148" s="197"/>
      <c r="C148" s="198"/>
      <c r="D148" s="199" t="s">
        <v>75</v>
      </c>
      <c r="E148" s="200" t="s">
        <v>360</v>
      </c>
      <c r="F148" s="200" t="s">
        <v>361</v>
      </c>
      <c r="G148" s="198"/>
      <c r="H148" s="198"/>
      <c r="I148" s="201"/>
      <c r="J148" s="202">
        <f>BK148</f>
        <v>0</v>
      </c>
      <c r="K148" s="198"/>
      <c r="L148" s="203"/>
      <c r="M148" s="204"/>
      <c r="N148" s="205"/>
      <c r="O148" s="205"/>
      <c r="P148" s="206">
        <f>P149+P162+P211+P256+P323</f>
        <v>0</v>
      </c>
      <c r="Q148" s="205"/>
      <c r="R148" s="206">
        <f>R149+R162+R211+R256+R323</f>
        <v>0.079129999999999992</v>
      </c>
      <c r="S148" s="205"/>
      <c r="T148" s="207">
        <f>T149+T162+T211+T256+T323</f>
        <v>0.32448500000000002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8" t="s">
        <v>84</v>
      </c>
      <c r="AT148" s="209" t="s">
        <v>75</v>
      </c>
      <c r="AU148" s="209" t="s">
        <v>76</v>
      </c>
      <c r="AY148" s="208" t="s">
        <v>149</v>
      </c>
      <c r="BK148" s="210">
        <f>BK149+BK162+BK211+BK256+BK323</f>
        <v>0</v>
      </c>
    </row>
    <row r="149" s="12" customFormat="1" ht="22.8" customHeight="1">
      <c r="A149" s="12"/>
      <c r="B149" s="197"/>
      <c r="C149" s="198"/>
      <c r="D149" s="199" t="s">
        <v>75</v>
      </c>
      <c r="E149" s="211" t="s">
        <v>813</v>
      </c>
      <c r="F149" s="211" t="s">
        <v>814</v>
      </c>
      <c r="G149" s="198"/>
      <c r="H149" s="198"/>
      <c r="I149" s="201"/>
      <c r="J149" s="212">
        <f>BK149</f>
        <v>0</v>
      </c>
      <c r="K149" s="198"/>
      <c r="L149" s="203"/>
      <c r="M149" s="204"/>
      <c r="N149" s="205"/>
      <c r="O149" s="205"/>
      <c r="P149" s="206">
        <f>SUM(P150:P161)</f>
        <v>0</v>
      </c>
      <c r="Q149" s="205"/>
      <c r="R149" s="206">
        <f>SUM(R150:R161)</f>
        <v>0.00026000000000000003</v>
      </c>
      <c r="S149" s="205"/>
      <c r="T149" s="207">
        <f>SUM(T150:T161)</f>
        <v>0.01534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8" t="s">
        <v>84</v>
      </c>
      <c r="AT149" s="209" t="s">
        <v>75</v>
      </c>
      <c r="AU149" s="209" t="s">
        <v>82</v>
      </c>
      <c r="AY149" s="208" t="s">
        <v>149</v>
      </c>
      <c r="BK149" s="210">
        <f>SUM(BK150:BK161)</f>
        <v>0</v>
      </c>
    </row>
    <row r="150" s="2" customFormat="1" ht="49.05" customHeight="1">
      <c r="A150" s="39"/>
      <c r="B150" s="40"/>
      <c r="C150" s="213" t="s">
        <v>237</v>
      </c>
      <c r="D150" s="213" t="s">
        <v>152</v>
      </c>
      <c r="E150" s="214" t="s">
        <v>815</v>
      </c>
      <c r="F150" s="215" t="s">
        <v>816</v>
      </c>
      <c r="G150" s="216" t="s">
        <v>175</v>
      </c>
      <c r="H150" s="217">
        <v>29.5</v>
      </c>
      <c r="I150" s="218"/>
      <c r="J150" s="219">
        <f>ROUND(I150*H150,2)</f>
        <v>0</v>
      </c>
      <c r="K150" s="215" t="s">
        <v>156</v>
      </c>
      <c r="L150" s="45"/>
      <c r="M150" s="220" t="s">
        <v>19</v>
      </c>
      <c r="N150" s="221" t="s">
        <v>47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0.00051999999999999995</v>
      </c>
      <c r="T150" s="223">
        <f>S150*H150</f>
        <v>0.01534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247</v>
      </c>
      <c r="AT150" s="224" t="s">
        <v>152</v>
      </c>
      <c r="AU150" s="224" t="s">
        <v>84</v>
      </c>
      <c r="AY150" s="18" t="s">
        <v>149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82</v>
      </c>
      <c r="BK150" s="225">
        <f>ROUND(I150*H150,2)</f>
        <v>0</v>
      </c>
      <c r="BL150" s="18" t="s">
        <v>247</v>
      </c>
      <c r="BM150" s="224" t="s">
        <v>817</v>
      </c>
    </row>
    <row r="151" s="2" customFormat="1">
      <c r="A151" s="39"/>
      <c r="B151" s="40"/>
      <c r="C151" s="41"/>
      <c r="D151" s="226" t="s">
        <v>159</v>
      </c>
      <c r="E151" s="41"/>
      <c r="F151" s="227" t="s">
        <v>818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84</v>
      </c>
    </row>
    <row r="152" s="13" customFormat="1">
      <c r="A152" s="13"/>
      <c r="B152" s="231"/>
      <c r="C152" s="232"/>
      <c r="D152" s="233" t="s">
        <v>161</v>
      </c>
      <c r="E152" s="234" t="s">
        <v>19</v>
      </c>
      <c r="F152" s="235" t="s">
        <v>778</v>
      </c>
      <c r="G152" s="232"/>
      <c r="H152" s="234" t="s">
        <v>19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161</v>
      </c>
      <c r="AU152" s="241" t="s">
        <v>84</v>
      </c>
      <c r="AV152" s="13" t="s">
        <v>82</v>
      </c>
      <c r="AW152" s="13" t="s">
        <v>37</v>
      </c>
      <c r="AX152" s="13" t="s">
        <v>76</v>
      </c>
      <c r="AY152" s="241" t="s">
        <v>149</v>
      </c>
    </row>
    <row r="153" s="14" customFormat="1">
      <c r="A153" s="14"/>
      <c r="B153" s="242"/>
      <c r="C153" s="243"/>
      <c r="D153" s="233" t="s">
        <v>161</v>
      </c>
      <c r="E153" s="244" t="s">
        <v>19</v>
      </c>
      <c r="F153" s="245" t="s">
        <v>819</v>
      </c>
      <c r="G153" s="243"/>
      <c r="H153" s="246">
        <v>29.5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161</v>
      </c>
      <c r="AU153" s="252" t="s">
        <v>84</v>
      </c>
      <c r="AV153" s="14" t="s">
        <v>84</v>
      </c>
      <c r="AW153" s="14" t="s">
        <v>37</v>
      </c>
      <c r="AX153" s="14" t="s">
        <v>82</v>
      </c>
      <c r="AY153" s="252" t="s">
        <v>149</v>
      </c>
    </row>
    <row r="154" s="2" customFormat="1" ht="55.5" customHeight="1">
      <c r="A154" s="39"/>
      <c r="B154" s="40"/>
      <c r="C154" s="213" t="s">
        <v>8</v>
      </c>
      <c r="D154" s="213" t="s">
        <v>152</v>
      </c>
      <c r="E154" s="214" t="s">
        <v>820</v>
      </c>
      <c r="F154" s="215" t="s">
        <v>821</v>
      </c>
      <c r="G154" s="216" t="s">
        <v>175</v>
      </c>
      <c r="H154" s="217">
        <v>13</v>
      </c>
      <c r="I154" s="218"/>
      <c r="J154" s="219">
        <f>ROUND(I154*H154,2)</f>
        <v>0</v>
      </c>
      <c r="K154" s="215" t="s">
        <v>156</v>
      </c>
      <c r="L154" s="45"/>
      <c r="M154" s="220" t="s">
        <v>19</v>
      </c>
      <c r="N154" s="221" t="s">
        <v>47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247</v>
      </c>
      <c r="AT154" s="224" t="s">
        <v>152</v>
      </c>
      <c r="AU154" s="224" t="s">
        <v>84</v>
      </c>
      <c r="AY154" s="18" t="s">
        <v>149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82</v>
      </c>
      <c r="BK154" s="225">
        <f>ROUND(I154*H154,2)</f>
        <v>0</v>
      </c>
      <c r="BL154" s="18" t="s">
        <v>247</v>
      </c>
      <c r="BM154" s="224" t="s">
        <v>822</v>
      </c>
    </row>
    <row r="155" s="2" customFormat="1">
      <c r="A155" s="39"/>
      <c r="B155" s="40"/>
      <c r="C155" s="41"/>
      <c r="D155" s="226" t="s">
        <v>159</v>
      </c>
      <c r="E155" s="41"/>
      <c r="F155" s="227" t="s">
        <v>823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159</v>
      </c>
      <c r="AU155" s="18" t="s">
        <v>84</v>
      </c>
    </row>
    <row r="156" s="13" customFormat="1">
      <c r="A156" s="13"/>
      <c r="B156" s="231"/>
      <c r="C156" s="232"/>
      <c r="D156" s="233" t="s">
        <v>161</v>
      </c>
      <c r="E156" s="234" t="s">
        <v>19</v>
      </c>
      <c r="F156" s="235" t="s">
        <v>778</v>
      </c>
      <c r="G156" s="232"/>
      <c r="H156" s="234" t="s">
        <v>19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161</v>
      </c>
      <c r="AU156" s="241" t="s">
        <v>84</v>
      </c>
      <c r="AV156" s="13" t="s">
        <v>82</v>
      </c>
      <c r="AW156" s="13" t="s">
        <v>37</v>
      </c>
      <c r="AX156" s="13" t="s">
        <v>76</v>
      </c>
      <c r="AY156" s="241" t="s">
        <v>149</v>
      </c>
    </row>
    <row r="157" s="14" customFormat="1">
      <c r="A157" s="14"/>
      <c r="B157" s="242"/>
      <c r="C157" s="243"/>
      <c r="D157" s="233" t="s">
        <v>161</v>
      </c>
      <c r="E157" s="244" t="s">
        <v>19</v>
      </c>
      <c r="F157" s="245" t="s">
        <v>232</v>
      </c>
      <c r="G157" s="243"/>
      <c r="H157" s="246">
        <v>13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161</v>
      </c>
      <c r="AU157" s="252" t="s">
        <v>84</v>
      </c>
      <c r="AV157" s="14" t="s">
        <v>84</v>
      </c>
      <c r="AW157" s="14" t="s">
        <v>37</v>
      </c>
      <c r="AX157" s="14" t="s">
        <v>82</v>
      </c>
      <c r="AY157" s="252" t="s">
        <v>149</v>
      </c>
    </row>
    <row r="158" s="2" customFormat="1" ht="24.15" customHeight="1">
      <c r="A158" s="39"/>
      <c r="B158" s="40"/>
      <c r="C158" s="264" t="s">
        <v>247</v>
      </c>
      <c r="D158" s="264" t="s">
        <v>242</v>
      </c>
      <c r="E158" s="265" t="s">
        <v>824</v>
      </c>
      <c r="F158" s="266" t="s">
        <v>825</v>
      </c>
      <c r="G158" s="267" t="s">
        <v>175</v>
      </c>
      <c r="H158" s="268">
        <v>13</v>
      </c>
      <c r="I158" s="269"/>
      <c r="J158" s="270">
        <f>ROUND(I158*H158,2)</f>
        <v>0</v>
      </c>
      <c r="K158" s="266" t="s">
        <v>156</v>
      </c>
      <c r="L158" s="271"/>
      <c r="M158" s="272" t="s">
        <v>19</v>
      </c>
      <c r="N158" s="273" t="s">
        <v>47</v>
      </c>
      <c r="O158" s="85"/>
      <c r="P158" s="222">
        <f>O158*H158</f>
        <v>0</v>
      </c>
      <c r="Q158" s="222">
        <v>2.0000000000000002E-05</v>
      </c>
      <c r="R158" s="222">
        <f>Q158*H158</f>
        <v>0.00026000000000000003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342</v>
      </c>
      <c r="AT158" s="224" t="s">
        <v>242</v>
      </c>
      <c r="AU158" s="224" t="s">
        <v>84</v>
      </c>
      <c r="AY158" s="18" t="s">
        <v>149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82</v>
      </c>
      <c r="BK158" s="225">
        <f>ROUND(I158*H158,2)</f>
        <v>0</v>
      </c>
      <c r="BL158" s="18" t="s">
        <v>247</v>
      </c>
      <c r="BM158" s="224" t="s">
        <v>826</v>
      </c>
    </row>
    <row r="159" s="2" customFormat="1">
      <c r="A159" s="39"/>
      <c r="B159" s="40"/>
      <c r="C159" s="41"/>
      <c r="D159" s="226" t="s">
        <v>159</v>
      </c>
      <c r="E159" s="41"/>
      <c r="F159" s="227" t="s">
        <v>827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159</v>
      </c>
      <c r="AU159" s="18" t="s">
        <v>84</v>
      </c>
    </row>
    <row r="160" s="13" customFormat="1">
      <c r="A160" s="13"/>
      <c r="B160" s="231"/>
      <c r="C160" s="232"/>
      <c r="D160" s="233" t="s">
        <v>161</v>
      </c>
      <c r="E160" s="234" t="s">
        <v>19</v>
      </c>
      <c r="F160" s="235" t="s">
        <v>778</v>
      </c>
      <c r="G160" s="232"/>
      <c r="H160" s="234" t="s">
        <v>19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161</v>
      </c>
      <c r="AU160" s="241" t="s">
        <v>84</v>
      </c>
      <c r="AV160" s="13" t="s">
        <v>82</v>
      </c>
      <c r="AW160" s="13" t="s">
        <v>37</v>
      </c>
      <c r="AX160" s="13" t="s">
        <v>76</v>
      </c>
      <c r="AY160" s="241" t="s">
        <v>149</v>
      </c>
    </row>
    <row r="161" s="14" customFormat="1">
      <c r="A161" s="14"/>
      <c r="B161" s="242"/>
      <c r="C161" s="243"/>
      <c r="D161" s="233" t="s">
        <v>161</v>
      </c>
      <c r="E161" s="244" t="s">
        <v>19</v>
      </c>
      <c r="F161" s="245" t="s">
        <v>232</v>
      </c>
      <c r="G161" s="243"/>
      <c r="H161" s="246">
        <v>13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161</v>
      </c>
      <c r="AU161" s="252" t="s">
        <v>84</v>
      </c>
      <c r="AV161" s="14" t="s">
        <v>84</v>
      </c>
      <c r="AW161" s="14" t="s">
        <v>37</v>
      </c>
      <c r="AX161" s="14" t="s">
        <v>82</v>
      </c>
      <c r="AY161" s="252" t="s">
        <v>149</v>
      </c>
    </row>
    <row r="162" s="12" customFormat="1" ht="22.8" customHeight="1">
      <c r="A162" s="12"/>
      <c r="B162" s="197"/>
      <c r="C162" s="198"/>
      <c r="D162" s="199" t="s">
        <v>75</v>
      </c>
      <c r="E162" s="211" t="s">
        <v>828</v>
      </c>
      <c r="F162" s="211" t="s">
        <v>829</v>
      </c>
      <c r="G162" s="198"/>
      <c r="H162" s="198"/>
      <c r="I162" s="201"/>
      <c r="J162" s="212">
        <f>BK162</f>
        <v>0</v>
      </c>
      <c r="K162" s="198"/>
      <c r="L162" s="203"/>
      <c r="M162" s="204"/>
      <c r="N162" s="205"/>
      <c r="O162" s="205"/>
      <c r="P162" s="206">
        <f>SUM(P163:P210)</f>
        <v>0</v>
      </c>
      <c r="Q162" s="205"/>
      <c r="R162" s="206">
        <f>SUM(R163:R210)</f>
        <v>0.0127</v>
      </c>
      <c r="S162" s="205"/>
      <c r="T162" s="207">
        <f>SUM(T163:T210)</f>
        <v>0.11712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84</v>
      </c>
      <c r="AT162" s="209" t="s">
        <v>75</v>
      </c>
      <c r="AU162" s="209" t="s">
        <v>82</v>
      </c>
      <c r="AY162" s="208" t="s">
        <v>149</v>
      </c>
      <c r="BK162" s="210">
        <f>SUM(BK163:BK210)</f>
        <v>0</v>
      </c>
    </row>
    <row r="163" s="2" customFormat="1" ht="24.15" customHeight="1">
      <c r="A163" s="39"/>
      <c r="B163" s="40"/>
      <c r="C163" s="213" t="s">
        <v>254</v>
      </c>
      <c r="D163" s="213" t="s">
        <v>152</v>
      </c>
      <c r="E163" s="214" t="s">
        <v>830</v>
      </c>
      <c r="F163" s="215" t="s">
        <v>831</v>
      </c>
      <c r="G163" s="216" t="s">
        <v>175</v>
      </c>
      <c r="H163" s="217">
        <v>8</v>
      </c>
      <c r="I163" s="218"/>
      <c r="J163" s="219">
        <f>ROUND(I163*H163,2)</f>
        <v>0</v>
      </c>
      <c r="K163" s="215" t="s">
        <v>156</v>
      </c>
      <c r="L163" s="45"/>
      <c r="M163" s="220" t="s">
        <v>19</v>
      </c>
      <c r="N163" s="221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0.00198</v>
      </c>
      <c r="T163" s="223">
        <f>S163*H163</f>
        <v>0.01584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247</v>
      </c>
      <c r="AT163" s="224" t="s">
        <v>152</v>
      </c>
      <c r="AU163" s="224" t="s">
        <v>84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82</v>
      </c>
      <c r="BK163" s="225">
        <f>ROUND(I163*H163,2)</f>
        <v>0</v>
      </c>
      <c r="BL163" s="18" t="s">
        <v>247</v>
      </c>
      <c r="BM163" s="224" t="s">
        <v>832</v>
      </c>
    </row>
    <row r="164" s="2" customFormat="1">
      <c r="A164" s="39"/>
      <c r="B164" s="40"/>
      <c r="C164" s="41"/>
      <c r="D164" s="226" t="s">
        <v>159</v>
      </c>
      <c r="E164" s="41"/>
      <c r="F164" s="227" t="s">
        <v>833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84</v>
      </c>
    </row>
    <row r="165" s="13" customFormat="1">
      <c r="A165" s="13"/>
      <c r="B165" s="231"/>
      <c r="C165" s="232"/>
      <c r="D165" s="233" t="s">
        <v>161</v>
      </c>
      <c r="E165" s="234" t="s">
        <v>19</v>
      </c>
      <c r="F165" s="235" t="s">
        <v>778</v>
      </c>
      <c r="G165" s="232"/>
      <c r="H165" s="234" t="s">
        <v>19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161</v>
      </c>
      <c r="AU165" s="241" t="s">
        <v>84</v>
      </c>
      <c r="AV165" s="13" t="s">
        <v>82</v>
      </c>
      <c r="AW165" s="13" t="s">
        <v>37</v>
      </c>
      <c r="AX165" s="13" t="s">
        <v>76</v>
      </c>
      <c r="AY165" s="241" t="s">
        <v>149</v>
      </c>
    </row>
    <row r="166" s="14" customFormat="1">
      <c r="A166" s="14"/>
      <c r="B166" s="242"/>
      <c r="C166" s="243"/>
      <c r="D166" s="233" t="s">
        <v>161</v>
      </c>
      <c r="E166" s="244" t="s">
        <v>19</v>
      </c>
      <c r="F166" s="245" t="s">
        <v>201</v>
      </c>
      <c r="G166" s="243"/>
      <c r="H166" s="246">
        <v>8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161</v>
      </c>
      <c r="AU166" s="252" t="s">
        <v>84</v>
      </c>
      <c r="AV166" s="14" t="s">
        <v>84</v>
      </c>
      <c r="AW166" s="14" t="s">
        <v>37</v>
      </c>
      <c r="AX166" s="14" t="s">
        <v>82</v>
      </c>
      <c r="AY166" s="252" t="s">
        <v>149</v>
      </c>
    </row>
    <row r="167" s="2" customFormat="1" ht="24.15" customHeight="1">
      <c r="A167" s="39"/>
      <c r="B167" s="40"/>
      <c r="C167" s="213" t="s">
        <v>260</v>
      </c>
      <c r="D167" s="213" t="s">
        <v>152</v>
      </c>
      <c r="E167" s="214" t="s">
        <v>834</v>
      </c>
      <c r="F167" s="215" t="s">
        <v>835</v>
      </c>
      <c r="G167" s="216" t="s">
        <v>155</v>
      </c>
      <c r="H167" s="217">
        <v>1</v>
      </c>
      <c r="I167" s="218"/>
      <c r="J167" s="219">
        <f>ROUND(I167*H167,2)</f>
        <v>0</v>
      </c>
      <c r="K167" s="215" t="s">
        <v>156</v>
      </c>
      <c r="L167" s="45"/>
      <c r="M167" s="220" t="s">
        <v>19</v>
      </c>
      <c r="N167" s="221" t="s">
        <v>47</v>
      </c>
      <c r="O167" s="85"/>
      <c r="P167" s="222">
        <f>O167*H167</f>
        <v>0</v>
      </c>
      <c r="Q167" s="222">
        <v>0.001</v>
      </c>
      <c r="R167" s="222">
        <f>Q167*H167</f>
        <v>0.001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247</v>
      </c>
      <c r="AT167" s="224" t="s">
        <v>152</v>
      </c>
      <c r="AU167" s="224" t="s">
        <v>84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82</v>
      </c>
      <c r="BK167" s="225">
        <f>ROUND(I167*H167,2)</f>
        <v>0</v>
      </c>
      <c r="BL167" s="18" t="s">
        <v>247</v>
      </c>
      <c r="BM167" s="224" t="s">
        <v>836</v>
      </c>
    </row>
    <row r="168" s="2" customFormat="1">
      <c r="A168" s="39"/>
      <c r="B168" s="40"/>
      <c r="C168" s="41"/>
      <c r="D168" s="226" t="s">
        <v>159</v>
      </c>
      <c r="E168" s="41"/>
      <c r="F168" s="227" t="s">
        <v>837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159</v>
      </c>
      <c r="AU168" s="18" t="s">
        <v>84</v>
      </c>
    </row>
    <row r="169" s="13" customFormat="1">
      <c r="A169" s="13"/>
      <c r="B169" s="231"/>
      <c r="C169" s="232"/>
      <c r="D169" s="233" t="s">
        <v>161</v>
      </c>
      <c r="E169" s="234" t="s">
        <v>19</v>
      </c>
      <c r="F169" s="235" t="s">
        <v>778</v>
      </c>
      <c r="G169" s="232"/>
      <c r="H169" s="234" t="s">
        <v>19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161</v>
      </c>
      <c r="AU169" s="241" t="s">
        <v>84</v>
      </c>
      <c r="AV169" s="13" t="s">
        <v>82</v>
      </c>
      <c r="AW169" s="13" t="s">
        <v>37</v>
      </c>
      <c r="AX169" s="13" t="s">
        <v>76</v>
      </c>
      <c r="AY169" s="241" t="s">
        <v>149</v>
      </c>
    </row>
    <row r="170" s="14" customFormat="1">
      <c r="A170" s="14"/>
      <c r="B170" s="242"/>
      <c r="C170" s="243"/>
      <c r="D170" s="233" t="s">
        <v>161</v>
      </c>
      <c r="E170" s="244" t="s">
        <v>19</v>
      </c>
      <c r="F170" s="245" t="s">
        <v>82</v>
      </c>
      <c r="G170" s="243"/>
      <c r="H170" s="246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161</v>
      </c>
      <c r="AU170" s="252" t="s">
        <v>84</v>
      </c>
      <c r="AV170" s="14" t="s">
        <v>84</v>
      </c>
      <c r="AW170" s="14" t="s">
        <v>37</v>
      </c>
      <c r="AX170" s="14" t="s">
        <v>82</v>
      </c>
      <c r="AY170" s="252" t="s">
        <v>149</v>
      </c>
    </row>
    <row r="171" s="2" customFormat="1" ht="21.75" customHeight="1">
      <c r="A171" s="39"/>
      <c r="B171" s="40"/>
      <c r="C171" s="213" t="s">
        <v>266</v>
      </c>
      <c r="D171" s="213" t="s">
        <v>152</v>
      </c>
      <c r="E171" s="214" t="s">
        <v>838</v>
      </c>
      <c r="F171" s="215" t="s">
        <v>839</v>
      </c>
      <c r="G171" s="216" t="s">
        <v>175</v>
      </c>
      <c r="H171" s="217">
        <v>4.5</v>
      </c>
      <c r="I171" s="218"/>
      <c r="J171" s="219">
        <f>ROUND(I171*H171,2)</f>
        <v>0</v>
      </c>
      <c r="K171" s="215" t="s">
        <v>156</v>
      </c>
      <c r="L171" s="45"/>
      <c r="M171" s="220" t="s">
        <v>19</v>
      </c>
      <c r="N171" s="221" t="s">
        <v>47</v>
      </c>
      <c r="O171" s="85"/>
      <c r="P171" s="222">
        <f>O171*H171</f>
        <v>0</v>
      </c>
      <c r="Q171" s="222">
        <v>0.00048000000000000001</v>
      </c>
      <c r="R171" s="222">
        <f>Q171*H171</f>
        <v>0.00216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247</v>
      </c>
      <c r="AT171" s="224" t="s">
        <v>152</v>
      </c>
      <c r="AU171" s="224" t="s">
        <v>84</v>
      </c>
      <c r="AY171" s="18" t="s">
        <v>149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82</v>
      </c>
      <c r="BK171" s="225">
        <f>ROUND(I171*H171,2)</f>
        <v>0</v>
      </c>
      <c r="BL171" s="18" t="s">
        <v>247</v>
      </c>
      <c r="BM171" s="224" t="s">
        <v>840</v>
      </c>
    </row>
    <row r="172" s="2" customFormat="1">
      <c r="A172" s="39"/>
      <c r="B172" s="40"/>
      <c r="C172" s="41"/>
      <c r="D172" s="226" t="s">
        <v>159</v>
      </c>
      <c r="E172" s="41"/>
      <c r="F172" s="227" t="s">
        <v>841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159</v>
      </c>
      <c r="AU172" s="18" t="s">
        <v>84</v>
      </c>
    </row>
    <row r="173" s="13" customFormat="1">
      <c r="A173" s="13"/>
      <c r="B173" s="231"/>
      <c r="C173" s="232"/>
      <c r="D173" s="233" t="s">
        <v>161</v>
      </c>
      <c r="E173" s="234" t="s">
        <v>19</v>
      </c>
      <c r="F173" s="235" t="s">
        <v>778</v>
      </c>
      <c r="G173" s="232"/>
      <c r="H173" s="234" t="s">
        <v>19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161</v>
      </c>
      <c r="AU173" s="241" t="s">
        <v>84</v>
      </c>
      <c r="AV173" s="13" t="s">
        <v>82</v>
      </c>
      <c r="AW173" s="13" t="s">
        <v>37</v>
      </c>
      <c r="AX173" s="13" t="s">
        <v>76</v>
      </c>
      <c r="AY173" s="241" t="s">
        <v>149</v>
      </c>
    </row>
    <row r="174" s="14" customFormat="1">
      <c r="A174" s="14"/>
      <c r="B174" s="242"/>
      <c r="C174" s="243"/>
      <c r="D174" s="233" t="s">
        <v>161</v>
      </c>
      <c r="E174" s="244" t="s">
        <v>19</v>
      </c>
      <c r="F174" s="245" t="s">
        <v>842</v>
      </c>
      <c r="G174" s="243"/>
      <c r="H174" s="246">
        <v>4.5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161</v>
      </c>
      <c r="AU174" s="252" t="s">
        <v>84</v>
      </c>
      <c r="AV174" s="14" t="s">
        <v>84</v>
      </c>
      <c r="AW174" s="14" t="s">
        <v>37</v>
      </c>
      <c r="AX174" s="14" t="s">
        <v>82</v>
      </c>
      <c r="AY174" s="252" t="s">
        <v>149</v>
      </c>
    </row>
    <row r="175" s="2" customFormat="1" ht="24.15" customHeight="1">
      <c r="A175" s="39"/>
      <c r="B175" s="40"/>
      <c r="C175" s="213" t="s">
        <v>272</v>
      </c>
      <c r="D175" s="213" t="s">
        <v>152</v>
      </c>
      <c r="E175" s="214" t="s">
        <v>843</v>
      </c>
      <c r="F175" s="215" t="s">
        <v>844</v>
      </c>
      <c r="G175" s="216" t="s">
        <v>175</v>
      </c>
      <c r="H175" s="217">
        <v>4</v>
      </c>
      <c r="I175" s="218"/>
      <c r="J175" s="219">
        <f>ROUND(I175*H175,2)</f>
        <v>0</v>
      </c>
      <c r="K175" s="215" t="s">
        <v>156</v>
      </c>
      <c r="L175" s="45"/>
      <c r="M175" s="220" t="s">
        <v>19</v>
      </c>
      <c r="N175" s="221" t="s">
        <v>47</v>
      </c>
      <c r="O175" s="85"/>
      <c r="P175" s="222">
        <f>O175*H175</f>
        <v>0</v>
      </c>
      <c r="Q175" s="222">
        <v>0.0020600000000000002</v>
      </c>
      <c r="R175" s="222">
        <f>Q175*H175</f>
        <v>0.0082400000000000008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247</v>
      </c>
      <c r="AT175" s="224" t="s">
        <v>152</v>
      </c>
      <c r="AU175" s="224" t="s">
        <v>84</v>
      </c>
      <c r="AY175" s="18" t="s">
        <v>149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82</v>
      </c>
      <c r="BK175" s="225">
        <f>ROUND(I175*H175,2)</f>
        <v>0</v>
      </c>
      <c r="BL175" s="18" t="s">
        <v>247</v>
      </c>
      <c r="BM175" s="224" t="s">
        <v>845</v>
      </c>
    </row>
    <row r="176" s="2" customFormat="1">
      <c r="A176" s="39"/>
      <c r="B176" s="40"/>
      <c r="C176" s="41"/>
      <c r="D176" s="226" t="s">
        <v>159</v>
      </c>
      <c r="E176" s="41"/>
      <c r="F176" s="227" t="s">
        <v>846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84</v>
      </c>
    </row>
    <row r="177" s="13" customFormat="1">
      <c r="A177" s="13"/>
      <c r="B177" s="231"/>
      <c r="C177" s="232"/>
      <c r="D177" s="233" t="s">
        <v>161</v>
      </c>
      <c r="E177" s="234" t="s">
        <v>19</v>
      </c>
      <c r="F177" s="235" t="s">
        <v>778</v>
      </c>
      <c r="G177" s="232"/>
      <c r="H177" s="234" t="s">
        <v>19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161</v>
      </c>
      <c r="AU177" s="241" t="s">
        <v>84</v>
      </c>
      <c r="AV177" s="13" t="s">
        <v>82</v>
      </c>
      <c r="AW177" s="13" t="s">
        <v>37</v>
      </c>
      <c r="AX177" s="13" t="s">
        <v>76</v>
      </c>
      <c r="AY177" s="241" t="s">
        <v>149</v>
      </c>
    </row>
    <row r="178" s="14" customFormat="1">
      <c r="A178" s="14"/>
      <c r="B178" s="242"/>
      <c r="C178" s="243"/>
      <c r="D178" s="233" t="s">
        <v>161</v>
      </c>
      <c r="E178" s="244" t="s">
        <v>19</v>
      </c>
      <c r="F178" s="245" t="s">
        <v>157</v>
      </c>
      <c r="G178" s="243"/>
      <c r="H178" s="246">
        <v>4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161</v>
      </c>
      <c r="AU178" s="252" t="s">
        <v>84</v>
      </c>
      <c r="AV178" s="14" t="s">
        <v>84</v>
      </c>
      <c r="AW178" s="14" t="s">
        <v>37</v>
      </c>
      <c r="AX178" s="14" t="s">
        <v>82</v>
      </c>
      <c r="AY178" s="252" t="s">
        <v>149</v>
      </c>
    </row>
    <row r="179" s="2" customFormat="1" ht="24.15" customHeight="1">
      <c r="A179" s="39"/>
      <c r="B179" s="40"/>
      <c r="C179" s="213" t="s">
        <v>7</v>
      </c>
      <c r="D179" s="213" t="s">
        <v>152</v>
      </c>
      <c r="E179" s="214" t="s">
        <v>847</v>
      </c>
      <c r="F179" s="215" t="s">
        <v>848</v>
      </c>
      <c r="G179" s="216" t="s">
        <v>155</v>
      </c>
      <c r="H179" s="217">
        <v>2</v>
      </c>
      <c r="I179" s="218"/>
      <c r="J179" s="219">
        <f>ROUND(I179*H179,2)</f>
        <v>0</v>
      </c>
      <c r="K179" s="215" t="s">
        <v>156</v>
      </c>
      <c r="L179" s="45"/>
      <c r="M179" s="220" t="s">
        <v>19</v>
      </c>
      <c r="N179" s="221" t="s">
        <v>47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247</v>
      </c>
      <c r="AT179" s="224" t="s">
        <v>152</v>
      </c>
      <c r="AU179" s="224" t="s">
        <v>84</v>
      </c>
      <c r="AY179" s="18" t="s">
        <v>149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82</v>
      </c>
      <c r="BK179" s="225">
        <f>ROUND(I179*H179,2)</f>
        <v>0</v>
      </c>
      <c r="BL179" s="18" t="s">
        <v>247</v>
      </c>
      <c r="BM179" s="224" t="s">
        <v>849</v>
      </c>
    </row>
    <row r="180" s="2" customFormat="1">
      <c r="A180" s="39"/>
      <c r="B180" s="40"/>
      <c r="C180" s="41"/>
      <c r="D180" s="226" t="s">
        <v>159</v>
      </c>
      <c r="E180" s="41"/>
      <c r="F180" s="227" t="s">
        <v>850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159</v>
      </c>
      <c r="AU180" s="18" t="s">
        <v>84</v>
      </c>
    </row>
    <row r="181" s="13" customFormat="1">
      <c r="A181" s="13"/>
      <c r="B181" s="231"/>
      <c r="C181" s="232"/>
      <c r="D181" s="233" t="s">
        <v>161</v>
      </c>
      <c r="E181" s="234" t="s">
        <v>19</v>
      </c>
      <c r="F181" s="235" t="s">
        <v>778</v>
      </c>
      <c r="G181" s="232"/>
      <c r="H181" s="234" t="s">
        <v>19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161</v>
      </c>
      <c r="AU181" s="241" t="s">
        <v>84</v>
      </c>
      <c r="AV181" s="13" t="s">
        <v>82</v>
      </c>
      <c r="AW181" s="13" t="s">
        <v>37</v>
      </c>
      <c r="AX181" s="13" t="s">
        <v>76</v>
      </c>
      <c r="AY181" s="241" t="s">
        <v>149</v>
      </c>
    </row>
    <row r="182" s="14" customFormat="1">
      <c r="A182" s="14"/>
      <c r="B182" s="242"/>
      <c r="C182" s="243"/>
      <c r="D182" s="233" t="s">
        <v>161</v>
      </c>
      <c r="E182" s="244" t="s">
        <v>19</v>
      </c>
      <c r="F182" s="245" t="s">
        <v>84</v>
      </c>
      <c r="G182" s="243"/>
      <c r="H182" s="246">
        <v>2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161</v>
      </c>
      <c r="AU182" s="252" t="s">
        <v>84</v>
      </c>
      <c r="AV182" s="14" t="s">
        <v>84</v>
      </c>
      <c r="AW182" s="14" t="s">
        <v>37</v>
      </c>
      <c r="AX182" s="14" t="s">
        <v>82</v>
      </c>
      <c r="AY182" s="252" t="s">
        <v>149</v>
      </c>
    </row>
    <row r="183" s="2" customFormat="1" ht="24.15" customHeight="1">
      <c r="A183" s="39"/>
      <c r="B183" s="40"/>
      <c r="C183" s="213" t="s">
        <v>282</v>
      </c>
      <c r="D183" s="213" t="s">
        <v>152</v>
      </c>
      <c r="E183" s="214" t="s">
        <v>851</v>
      </c>
      <c r="F183" s="215" t="s">
        <v>852</v>
      </c>
      <c r="G183" s="216" t="s">
        <v>155</v>
      </c>
      <c r="H183" s="217">
        <v>1</v>
      </c>
      <c r="I183" s="218"/>
      <c r="J183" s="219">
        <f>ROUND(I183*H183,2)</f>
        <v>0</v>
      </c>
      <c r="K183" s="215" t="s">
        <v>156</v>
      </c>
      <c r="L183" s="45"/>
      <c r="M183" s="220" t="s">
        <v>19</v>
      </c>
      <c r="N183" s="221" t="s">
        <v>47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247</v>
      </c>
      <c r="AT183" s="224" t="s">
        <v>152</v>
      </c>
      <c r="AU183" s="224" t="s">
        <v>84</v>
      </c>
      <c r="AY183" s="18" t="s">
        <v>149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82</v>
      </c>
      <c r="BK183" s="225">
        <f>ROUND(I183*H183,2)</f>
        <v>0</v>
      </c>
      <c r="BL183" s="18" t="s">
        <v>247</v>
      </c>
      <c r="BM183" s="224" t="s">
        <v>853</v>
      </c>
    </row>
    <row r="184" s="2" customFormat="1">
      <c r="A184" s="39"/>
      <c r="B184" s="40"/>
      <c r="C184" s="41"/>
      <c r="D184" s="226" t="s">
        <v>159</v>
      </c>
      <c r="E184" s="41"/>
      <c r="F184" s="227" t="s">
        <v>854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159</v>
      </c>
      <c r="AU184" s="18" t="s">
        <v>84</v>
      </c>
    </row>
    <row r="185" s="13" customFormat="1">
      <c r="A185" s="13"/>
      <c r="B185" s="231"/>
      <c r="C185" s="232"/>
      <c r="D185" s="233" t="s">
        <v>161</v>
      </c>
      <c r="E185" s="234" t="s">
        <v>19</v>
      </c>
      <c r="F185" s="235" t="s">
        <v>778</v>
      </c>
      <c r="G185" s="232"/>
      <c r="H185" s="234" t="s">
        <v>19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161</v>
      </c>
      <c r="AU185" s="241" t="s">
        <v>84</v>
      </c>
      <c r="AV185" s="13" t="s">
        <v>82</v>
      </c>
      <c r="AW185" s="13" t="s">
        <v>37</v>
      </c>
      <c r="AX185" s="13" t="s">
        <v>76</v>
      </c>
      <c r="AY185" s="241" t="s">
        <v>149</v>
      </c>
    </row>
    <row r="186" s="14" customFormat="1">
      <c r="A186" s="14"/>
      <c r="B186" s="242"/>
      <c r="C186" s="243"/>
      <c r="D186" s="233" t="s">
        <v>161</v>
      </c>
      <c r="E186" s="244" t="s">
        <v>19</v>
      </c>
      <c r="F186" s="245" t="s">
        <v>82</v>
      </c>
      <c r="G186" s="243"/>
      <c r="H186" s="246">
        <v>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161</v>
      </c>
      <c r="AU186" s="252" t="s">
        <v>84</v>
      </c>
      <c r="AV186" s="14" t="s">
        <v>84</v>
      </c>
      <c r="AW186" s="14" t="s">
        <v>37</v>
      </c>
      <c r="AX186" s="14" t="s">
        <v>82</v>
      </c>
      <c r="AY186" s="252" t="s">
        <v>149</v>
      </c>
    </row>
    <row r="187" s="2" customFormat="1" ht="24.15" customHeight="1">
      <c r="A187" s="39"/>
      <c r="B187" s="40"/>
      <c r="C187" s="213" t="s">
        <v>271</v>
      </c>
      <c r="D187" s="213" t="s">
        <v>152</v>
      </c>
      <c r="E187" s="214" t="s">
        <v>855</v>
      </c>
      <c r="F187" s="215" t="s">
        <v>856</v>
      </c>
      <c r="G187" s="216" t="s">
        <v>155</v>
      </c>
      <c r="H187" s="217">
        <v>3</v>
      </c>
      <c r="I187" s="218"/>
      <c r="J187" s="219">
        <f>ROUND(I187*H187,2)</f>
        <v>0</v>
      </c>
      <c r="K187" s="215" t="s">
        <v>156</v>
      </c>
      <c r="L187" s="45"/>
      <c r="M187" s="220" t="s">
        <v>19</v>
      </c>
      <c r="N187" s="221" t="s">
        <v>47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0.027560000000000001</v>
      </c>
      <c r="T187" s="223">
        <f>S187*H187</f>
        <v>0.082680000000000003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247</v>
      </c>
      <c r="AT187" s="224" t="s">
        <v>152</v>
      </c>
      <c r="AU187" s="224" t="s">
        <v>84</v>
      </c>
      <c r="AY187" s="18" t="s">
        <v>149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82</v>
      </c>
      <c r="BK187" s="225">
        <f>ROUND(I187*H187,2)</f>
        <v>0</v>
      </c>
      <c r="BL187" s="18" t="s">
        <v>247</v>
      </c>
      <c r="BM187" s="224" t="s">
        <v>857</v>
      </c>
    </row>
    <row r="188" s="2" customFormat="1">
      <c r="A188" s="39"/>
      <c r="B188" s="40"/>
      <c r="C188" s="41"/>
      <c r="D188" s="226" t="s">
        <v>159</v>
      </c>
      <c r="E188" s="41"/>
      <c r="F188" s="227" t="s">
        <v>858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159</v>
      </c>
      <c r="AU188" s="18" t="s">
        <v>84</v>
      </c>
    </row>
    <row r="189" s="13" customFormat="1">
      <c r="A189" s="13"/>
      <c r="B189" s="231"/>
      <c r="C189" s="232"/>
      <c r="D189" s="233" t="s">
        <v>161</v>
      </c>
      <c r="E189" s="234" t="s">
        <v>19</v>
      </c>
      <c r="F189" s="235" t="s">
        <v>778</v>
      </c>
      <c r="G189" s="232"/>
      <c r="H189" s="234" t="s">
        <v>19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161</v>
      </c>
      <c r="AU189" s="241" t="s">
        <v>84</v>
      </c>
      <c r="AV189" s="13" t="s">
        <v>82</v>
      </c>
      <c r="AW189" s="13" t="s">
        <v>37</v>
      </c>
      <c r="AX189" s="13" t="s">
        <v>76</v>
      </c>
      <c r="AY189" s="241" t="s">
        <v>149</v>
      </c>
    </row>
    <row r="190" s="14" customFormat="1">
      <c r="A190" s="14"/>
      <c r="B190" s="242"/>
      <c r="C190" s="243"/>
      <c r="D190" s="233" t="s">
        <v>161</v>
      </c>
      <c r="E190" s="244" t="s">
        <v>19</v>
      </c>
      <c r="F190" s="245" t="s">
        <v>150</v>
      </c>
      <c r="G190" s="243"/>
      <c r="H190" s="246">
        <v>3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161</v>
      </c>
      <c r="AU190" s="252" t="s">
        <v>84</v>
      </c>
      <c r="AV190" s="14" t="s">
        <v>84</v>
      </c>
      <c r="AW190" s="14" t="s">
        <v>37</v>
      </c>
      <c r="AX190" s="14" t="s">
        <v>82</v>
      </c>
      <c r="AY190" s="252" t="s">
        <v>149</v>
      </c>
    </row>
    <row r="191" s="2" customFormat="1" ht="24.15" customHeight="1">
      <c r="A191" s="39"/>
      <c r="B191" s="40"/>
      <c r="C191" s="213" t="s">
        <v>293</v>
      </c>
      <c r="D191" s="213" t="s">
        <v>152</v>
      </c>
      <c r="E191" s="214" t="s">
        <v>859</v>
      </c>
      <c r="F191" s="215" t="s">
        <v>860</v>
      </c>
      <c r="G191" s="216" t="s">
        <v>155</v>
      </c>
      <c r="H191" s="217">
        <v>1</v>
      </c>
      <c r="I191" s="218"/>
      <c r="J191" s="219">
        <f>ROUND(I191*H191,2)</f>
        <v>0</v>
      </c>
      <c r="K191" s="215" t="s">
        <v>156</v>
      </c>
      <c r="L191" s="45"/>
      <c r="M191" s="220" t="s">
        <v>19</v>
      </c>
      <c r="N191" s="221" t="s">
        <v>47</v>
      </c>
      <c r="O191" s="85"/>
      <c r="P191" s="222">
        <f>O191*H191</f>
        <v>0</v>
      </c>
      <c r="Q191" s="222">
        <v>0.0011199999999999999</v>
      </c>
      <c r="R191" s="222">
        <f>Q191*H191</f>
        <v>0.0011199999999999999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247</v>
      </c>
      <c r="AT191" s="224" t="s">
        <v>152</v>
      </c>
      <c r="AU191" s="224" t="s">
        <v>84</v>
      </c>
      <c r="AY191" s="18" t="s">
        <v>149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82</v>
      </c>
      <c r="BK191" s="225">
        <f>ROUND(I191*H191,2)</f>
        <v>0</v>
      </c>
      <c r="BL191" s="18" t="s">
        <v>247</v>
      </c>
      <c r="BM191" s="224" t="s">
        <v>861</v>
      </c>
    </row>
    <row r="192" s="2" customFormat="1">
      <c r="A192" s="39"/>
      <c r="B192" s="40"/>
      <c r="C192" s="41"/>
      <c r="D192" s="226" t="s">
        <v>159</v>
      </c>
      <c r="E192" s="41"/>
      <c r="F192" s="227" t="s">
        <v>862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84</v>
      </c>
    </row>
    <row r="193" s="13" customFormat="1">
      <c r="A193" s="13"/>
      <c r="B193" s="231"/>
      <c r="C193" s="232"/>
      <c r="D193" s="233" t="s">
        <v>161</v>
      </c>
      <c r="E193" s="234" t="s">
        <v>19</v>
      </c>
      <c r="F193" s="235" t="s">
        <v>778</v>
      </c>
      <c r="G193" s="232"/>
      <c r="H193" s="234" t="s">
        <v>19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161</v>
      </c>
      <c r="AU193" s="241" t="s">
        <v>84</v>
      </c>
      <c r="AV193" s="13" t="s">
        <v>82</v>
      </c>
      <c r="AW193" s="13" t="s">
        <v>37</v>
      </c>
      <c r="AX193" s="13" t="s">
        <v>76</v>
      </c>
      <c r="AY193" s="241" t="s">
        <v>149</v>
      </c>
    </row>
    <row r="194" s="14" customFormat="1">
      <c r="A194" s="14"/>
      <c r="B194" s="242"/>
      <c r="C194" s="243"/>
      <c r="D194" s="233" t="s">
        <v>161</v>
      </c>
      <c r="E194" s="244" t="s">
        <v>19</v>
      </c>
      <c r="F194" s="245" t="s">
        <v>82</v>
      </c>
      <c r="G194" s="243"/>
      <c r="H194" s="246">
        <v>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161</v>
      </c>
      <c r="AU194" s="252" t="s">
        <v>84</v>
      </c>
      <c r="AV194" s="14" t="s">
        <v>84</v>
      </c>
      <c r="AW194" s="14" t="s">
        <v>37</v>
      </c>
      <c r="AX194" s="14" t="s">
        <v>82</v>
      </c>
      <c r="AY194" s="252" t="s">
        <v>149</v>
      </c>
    </row>
    <row r="195" s="2" customFormat="1" ht="16.5" customHeight="1">
      <c r="A195" s="39"/>
      <c r="B195" s="40"/>
      <c r="C195" s="213" t="s">
        <v>300</v>
      </c>
      <c r="D195" s="213" t="s">
        <v>152</v>
      </c>
      <c r="E195" s="214" t="s">
        <v>863</v>
      </c>
      <c r="F195" s="215" t="s">
        <v>864</v>
      </c>
      <c r="G195" s="216" t="s">
        <v>155</v>
      </c>
      <c r="H195" s="217">
        <v>6</v>
      </c>
      <c r="I195" s="218"/>
      <c r="J195" s="219">
        <f>ROUND(I195*H195,2)</f>
        <v>0</v>
      </c>
      <c r="K195" s="215" t="s">
        <v>156</v>
      </c>
      <c r="L195" s="45"/>
      <c r="M195" s="220" t="s">
        <v>19</v>
      </c>
      <c r="N195" s="221" t="s">
        <v>47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0.0030999999999999999</v>
      </c>
      <c r="T195" s="223">
        <f>S195*H195</f>
        <v>0.018599999999999998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247</v>
      </c>
      <c r="AT195" s="224" t="s">
        <v>152</v>
      </c>
      <c r="AU195" s="224" t="s">
        <v>84</v>
      </c>
      <c r="AY195" s="18" t="s">
        <v>149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82</v>
      </c>
      <c r="BK195" s="225">
        <f>ROUND(I195*H195,2)</f>
        <v>0</v>
      </c>
      <c r="BL195" s="18" t="s">
        <v>247</v>
      </c>
      <c r="BM195" s="224" t="s">
        <v>865</v>
      </c>
    </row>
    <row r="196" s="2" customFormat="1">
      <c r="A196" s="39"/>
      <c r="B196" s="40"/>
      <c r="C196" s="41"/>
      <c r="D196" s="226" t="s">
        <v>159</v>
      </c>
      <c r="E196" s="41"/>
      <c r="F196" s="227" t="s">
        <v>866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159</v>
      </c>
      <c r="AU196" s="18" t="s">
        <v>84</v>
      </c>
    </row>
    <row r="197" s="13" customFormat="1">
      <c r="A197" s="13"/>
      <c r="B197" s="231"/>
      <c r="C197" s="232"/>
      <c r="D197" s="233" t="s">
        <v>161</v>
      </c>
      <c r="E197" s="234" t="s">
        <v>19</v>
      </c>
      <c r="F197" s="235" t="s">
        <v>778</v>
      </c>
      <c r="G197" s="232"/>
      <c r="H197" s="234" t="s">
        <v>19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161</v>
      </c>
      <c r="AU197" s="241" t="s">
        <v>84</v>
      </c>
      <c r="AV197" s="13" t="s">
        <v>82</v>
      </c>
      <c r="AW197" s="13" t="s">
        <v>37</v>
      </c>
      <c r="AX197" s="13" t="s">
        <v>76</v>
      </c>
      <c r="AY197" s="241" t="s">
        <v>149</v>
      </c>
    </row>
    <row r="198" s="14" customFormat="1">
      <c r="A198" s="14"/>
      <c r="B198" s="242"/>
      <c r="C198" s="243"/>
      <c r="D198" s="233" t="s">
        <v>161</v>
      </c>
      <c r="E198" s="244" t="s">
        <v>19</v>
      </c>
      <c r="F198" s="245" t="s">
        <v>179</v>
      </c>
      <c r="G198" s="243"/>
      <c r="H198" s="246">
        <v>6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161</v>
      </c>
      <c r="AU198" s="252" t="s">
        <v>84</v>
      </c>
      <c r="AV198" s="14" t="s">
        <v>84</v>
      </c>
      <c r="AW198" s="14" t="s">
        <v>37</v>
      </c>
      <c r="AX198" s="14" t="s">
        <v>82</v>
      </c>
      <c r="AY198" s="252" t="s">
        <v>149</v>
      </c>
    </row>
    <row r="199" s="2" customFormat="1" ht="21.75" customHeight="1">
      <c r="A199" s="39"/>
      <c r="B199" s="40"/>
      <c r="C199" s="213" t="s">
        <v>306</v>
      </c>
      <c r="D199" s="213" t="s">
        <v>152</v>
      </c>
      <c r="E199" s="214" t="s">
        <v>867</v>
      </c>
      <c r="F199" s="215" t="s">
        <v>868</v>
      </c>
      <c r="G199" s="216" t="s">
        <v>155</v>
      </c>
      <c r="H199" s="217">
        <v>1</v>
      </c>
      <c r="I199" s="218"/>
      <c r="J199" s="219">
        <f>ROUND(I199*H199,2)</f>
        <v>0</v>
      </c>
      <c r="K199" s="215" t="s">
        <v>156</v>
      </c>
      <c r="L199" s="45"/>
      <c r="M199" s="220" t="s">
        <v>19</v>
      </c>
      <c r="N199" s="221" t="s">
        <v>47</v>
      </c>
      <c r="O199" s="85"/>
      <c r="P199" s="222">
        <f>O199*H199</f>
        <v>0</v>
      </c>
      <c r="Q199" s="222">
        <v>0.00018000000000000001</v>
      </c>
      <c r="R199" s="222">
        <f>Q199*H199</f>
        <v>0.00018000000000000001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247</v>
      </c>
      <c r="AT199" s="224" t="s">
        <v>152</v>
      </c>
      <c r="AU199" s="224" t="s">
        <v>84</v>
      </c>
      <c r="AY199" s="18" t="s">
        <v>149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82</v>
      </c>
      <c r="BK199" s="225">
        <f>ROUND(I199*H199,2)</f>
        <v>0</v>
      </c>
      <c r="BL199" s="18" t="s">
        <v>247</v>
      </c>
      <c r="BM199" s="224" t="s">
        <v>869</v>
      </c>
    </row>
    <row r="200" s="2" customFormat="1">
      <c r="A200" s="39"/>
      <c r="B200" s="40"/>
      <c r="C200" s="41"/>
      <c r="D200" s="226" t="s">
        <v>159</v>
      </c>
      <c r="E200" s="41"/>
      <c r="F200" s="227" t="s">
        <v>870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159</v>
      </c>
      <c r="AU200" s="18" t="s">
        <v>84</v>
      </c>
    </row>
    <row r="201" s="13" customFormat="1">
      <c r="A201" s="13"/>
      <c r="B201" s="231"/>
      <c r="C201" s="232"/>
      <c r="D201" s="233" t="s">
        <v>161</v>
      </c>
      <c r="E201" s="234" t="s">
        <v>19</v>
      </c>
      <c r="F201" s="235" t="s">
        <v>778</v>
      </c>
      <c r="G201" s="232"/>
      <c r="H201" s="234" t="s">
        <v>19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161</v>
      </c>
      <c r="AU201" s="241" t="s">
        <v>84</v>
      </c>
      <c r="AV201" s="13" t="s">
        <v>82</v>
      </c>
      <c r="AW201" s="13" t="s">
        <v>37</v>
      </c>
      <c r="AX201" s="13" t="s">
        <v>76</v>
      </c>
      <c r="AY201" s="241" t="s">
        <v>149</v>
      </c>
    </row>
    <row r="202" s="14" customFormat="1">
      <c r="A202" s="14"/>
      <c r="B202" s="242"/>
      <c r="C202" s="243"/>
      <c r="D202" s="233" t="s">
        <v>161</v>
      </c>
      <c r="E202" s="244" t="s">
        <v>19</v>
      </c>
      <c r="F202" s="245" t="s">
        <v>82</v>
      </c>
      <c r="G202" s="243"/>
      <c r="H202" s="246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161</v>
      </c>
      <c r="AU202" s="252" t="s">
        <v>84</v>
      </c>
      <c r="AV202" s="14" t="s">
        <v>84</v>
      </c>
      <c r="AW202" s="14" t="s">
        <v>37</v>
      </c>
      <c r="AX202" s="14" t="s">
        <v>82</v>
      </c>
      <c r="AY202" s="252" t="s">
        <v>149</v>
      </c>
    </row>
    <row r="203" s="2" customFormat="1" ht="24.15" customHeight="1">
      <c r="A203" s="39"/>
      <c r="B203" s="40"/>
      <c r="C203" s="213" t="s">
        <v>311</v>
      </c>
      <c r="D203" s="213" t="s">
        <v>152</v>
      </c>
      <c r="E203" s="214" t="s">
        <v>871</v>
      </c>
      <c r="F203" s="215" t="s">
        <v>872</v>
      </c>
      <c r="G203" s="216" t="s">
        <v>175</v>
      </c>
      <c r="H203" s="217">
        <v>8.5</v>
      </c>
      <c r="I203" s="218"/>
      <c r="J203" s="219">
        <f>ROUND(I203*H203,2)</f>
        <v>0</v>
      </c>
      <c r="K203" s="215" t="s">
        <v>156</v>
      </c>
      <c r="L203" s="45"/>
      <c r="M203" s="220" t="s">
        <v>19</v>
      </c>
      <c r="N203" s="221" t="s">
        <v>47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247</v>
      </c>
      <c r="AT203" s="224" t="s">
        <v>152</v>
      </c>
      <c r="AU203" s="224" t="s">
        <v>84</v>
      </c>
      <c r="AY203" s="18" t="s">
        <v>149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82</v>
      </c>
      <c r="BK203" s="225">
        <f>ROUND(I203*H203,2)</f>
        <v>0</v>
      </c>
      <c r="BL203" s="18" t="s">
        <v>247</v>
      </c>
      <c r="BM203" s="224" t="s">
        <v>873</v>
      </c>
    </row>
    <row r="204" s="2" customFormat="1">
      <c r="A204" s="39"/>
      <c r="B204" s="40"/>
      <c r="C204" s="41"/>
      <c r="D204" s="226" t="s">
        <v>159</v>
      </c>
      <c r="E204" s="41"/>
      <c r="F204" s="227" t="s">
        <v>874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159</v>
      </c>
      <c r="AU204" s="18" t="s">
        <v>84</v>
      </c>
    </row>
    <row r="205" s="13" customFormat="1">
      <c r="A205" s="13"/>
      <c r="B205" s="231"/>
      <c r="C205" s="232"/>
      <c r="D205" s="233" t="s">
        <v>161</v>
      </c>
      <c r="E205" s="234" t="s">
        <v>19</v>
      </c>
      <c r="F205" s="235" t="s">
        <v>778</v>
      </c>
      <c r="G205" s="232"/>
      <c r="H205" s="234" t="s">
        <v>19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161</v>
      </c>
      <c r="AU205" s="241" t="s">
        <v>84</v>
      </c>
      <c r="AV205" s="13" t="s">
        <v>82</v>
      </c>
      <c r="AW205" s="13" t="s">
        <v>37</v>
      </c>
      <c r="AX205" s="13" t="s">
        <v>76</v>
      </c>
      <c r="AY205" s="241" t="s">
        <v>149</v>
      </c>
    </row>
    <row r="206" s="14" customFormat="1">
      <c r="A206" s="14"/>
      <c r="B206" s="242"/>
      <c r="C206" s="243"/>
      <c r="D206" s="233" t="s">
        <v>161</v>
      </c>
      <c r="E206" s="244" t="s">
        <v>19</v>
      </c>
      <c r="F206" s="245" t="s">
        <v>875</v>
      </c>
      <c r="G206" s="243"/>
      <c r="H206" s="246">
        <v>8.5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161</v>
      </c>
      <c r="AU206" s="252" t="s">
        <v>84</v>
      </c>
      <c r="AV206" s="14" t="s">
        <v>84</v>
      </c>
      <c r="AW206" s="14" t="s">
        <v>37</v>
      </c>
      <c r="AX206" s="14" t="s">
        <v>82</v>
      </c>
      <c r="AY206" s="252" t="s">
        <v>149</v>
      </c>
    </row>
    <row r="207" s="2" customFormat="1" ht="44.25" customHeight="1">
      <c r="A207" s="39"/>
      <c r="B207" s="40"/>
      <c r="C207" s="213" t="s">
        <v>316</v>
      </c>
      <c r="D207" s="213" t="s">
        <v>152</v>
      </c>
      <c r="E207" s="214" t="s">
        <v>876</v>
      </c>
      <c r="F207" s="215" t="s">
        <v>877</v>
      </c>
      <c r="G207" s="216" t="s">
        <v>210</v>
      </c>
      <c r="H207" s="217">
        <v>0.012999999999999999</v>
      </c>
      <c r="I207" s="218"/>
      <c r="J207" s="219">
        <f>ROUND(I207*H207,2)</f>
        <v>0</v>
      </c>
      <c r="K207" s="215" t="s">
        <v>156</v>
      </c>
      <c r="L207" s="45"/>
      <c r="M207" s="220" t="s">
        <v>19</v>
      </c>
      <c r="N207" s="221" t="s">
        <v>47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247</v>
      </c>
      <c r="AT207" s="224" t="s">
        <v>152</v>
      </c>
      <c r="AU207" s="224" t="s">
        <v>84</v>
      </c>
      <c r="AY207" s="18" t="s">
        <v>149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82</v>
      </c>
      <c r="BK207" s="225">
        <f>ROUND(I207*H207,2)</f>
        <v>0</v>
      </c>
      <c r="BL207" s="18" t="s">
        <v>247</v>
      </c>
      <c r="BM207" s="224" t="s">
        <v>878</v>
      </c>
    </row>
    <row r="208" s="2" customFormat="1">
      <c r="A208" s="39"/>
      <c r="B208" s="40"/>
      <c r="C208" s="41"/>
      <c r="D208" s="226" t="s">
        <v>159</v>
      </c>
      <c r="E208" s="41"/>
      <c r="F208" s="227" t="s">
        <v>879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159</v>
      </c>
      <c r="AU208" s="18" t="s">
        <v>84</v>
      </c>
    </row>
    <row r="209" s="2" customFormat="1" ht="49.05" customHeight="1">
      <c r="A209" s="39"/>
      <c r="B209" s="40"/>
      <c r="C209" s="213" t="s">
        <v>322</v>
      </c>
      <c r="D209" s="213" t="s">
        <v>152</v>
      </c>
      <c r="E209" s="214" t="s">
        <v>880</v>
      </c>
      <c r="F209" s="215" t="s">
        <v>881</v>
      </c>
      <c r="G209" s="216" t="s">
        <v>210</v>
      </c>
      <c r="H209" s="217">
        <v>0.012999999999999999</v>
      </c>
      <c r="I209" s="218"/>
      <c r="J209" s="219">
        <f>ROUND(I209*H209,2)</f>
        <v>0</v>
      </c>
      <c r="K209" s="215" t="s">
        <v>156</v>
      </c>
      <c r="L209" s="45"/>
      <c r="M209" s="220" t="s">
        <v>19</v>
      </c>
      <c r="N209" s="221" t="s">
        <v>47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247</v>
      </c>
      <c r="AT209" s="224" t="s">
        <v>152</v>
      </c>
      <c r="AU209" s="224" t="s">
        <v>84</v>
      </c>
      <c r="AY209" s="18" t="s">
        <v>149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82</v>
      </c>
      <c r="BK209" s="225">
        <f>ROUND(I209*H209,2)</f>
        <v>0</v>
      </c>
      <c r="BL209" s="18" t="s">
        <v>247</v>
      </c>
      <c r="BM209" s="224" t="s">
        <v>882</v>
      </c>
    </row>
    <row r="210" s="2" customFormat="1">
      <c r="A210" s="39"/>
      <c r="B210" s="40"/>
      <c r="C210" s="41"/>
      <c r="D210" s="226" t="s">
        <v>159</v>
      </c>
      <c r="E210" s="41"/>
      <c r="F210" s="227" t="s">
        <v>883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159</v>
      </c>
      <c r="AU210" s="18" t="s">
        <v>84</v>
      </c>
    </row>
    <row r="211" s="12" customFormat="1" ht="22.8" customHeight="1">
      <c r="A211" s="12"/>
      <c r="B211" s="197"/>
      <c r="C211" s="198"/>
      <c r="D211" s="199" t="s">
        <v>75</v>
      </c>
      <c r="E211" s="211" t="s">
        <v>884</v>
      </c>
      <c r="F211" s="211" t="s">
        <v>885</v>
      </c>
      <c r="G211" s="198"/>
      <c r="H211" s="198"/>
      <c r="I211" s="201"/>
      <c r="J211" s="212">
        <f>BK211</f>
        <v>0</v>
      </c>
      <c r="K211" s="198"/>
      <c r="L211" s="203"/>
      <c r="M211" s="204"/>
      <c r="N211" s="205"/>
      <c r="O211" s="205"/>
      <c r="P211" s="206">
        <f>SUM(P212:P255)</f>
        <v>0</v>
      </c>
      <c r="Q211" s="205"/>
      <c r="R211" s="206">
        <f>SUM(R212:R255)</f>
        <v>0.01281</v>
      </c>
      <c r="S211" s="205"/>
      <c r="T211" s="207">
        <f>SUM(T212:T255)</f>
        <v>0.065945000000000004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8" t="s">
        <v>84</v>
      </c>
      <c r="AT211" s="209" t="s">
        <v>75</v>
      </c>
      <c r="AU211" s="209" t="s">
        <v>82</v>
      </c>
      <c r="AY211" s="208" t="s">
        <v>149</v>
      </c>
      <c r="BK211" s="210">
        <f>SUM(BK212:BK255)</f>
        <v>0</v>
      </c>
    </row>
    <row r="212" s="2" customFormat="1" ht="24.15" customHeight="1">
      <c r="A212" s="39"/>
      <c r="B212" s="40"/>
      <c r="C212" s="213" t="s">
        <v>332</v>
      </c>
      <c r="D212" s="213" t="s">
        <v>152</v>
      </c>
      <c r="E212" s="214" t="s">
        <v>886</v>
      </c>
      <c r="F212" s="215" t="s">
        <v>887</v>
      </c>
      <c r="G212" s="216" t="s">
        <v>175</v>
      </c>
      <c r="H212" s="217">
        <v>29.5</v>
      </c>
      <c r="I212" s="218"/>
      <c r="J212" s="219">
        <f>ROUND(I212*H212,2)</f>
        <v>0</v>
      </c>
      <c r="K212" s="215" t="s">
        <v>156</v>
      </c>
      <c r="L212" s="45"/>
      <c r="M212" s="220" t="s">
        <v>19</v>
      </c>
      <c r="N212" s="221" t="s">
        <v>47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0.0021299999999999999</v>
      </c>
      <c r="T212" s="223">
        <f>S212*H212</f>
        <v>0.062835000000000002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247</v>
      </c>
      <c r="AT212" s="224" t="s">
        <v>152</v>
      </c>
      <c r="AU212" s="224" t="s">
        <v>84</v>
      </c>
      <c r="AY212" s="18" t="s">
        <v>149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82</v>
      </c>
      <c r="BK212" s="225">
        <f>ROUND(I212*H212,2)</f>
        <v>0</v>
      </c>
      <c r="BL212" s="18" t="s">
        <v>247</v>
      </c>
      <c r="BM212" s="224" t="s">
        <v>888</v>
      </c>
    </row>
    <row r="213" s="2" customFormat="1">
      <c r="A213" s="39"/>
      <c r="B213" s="40"/>
      <c r="C213" s="41"/>
      <c r="D213" s="226" t="s">
        <v>159</v>
      </c>
      <c r="E213" s="41"/>
      <c r="F213" s="227" t="s">
        <v>889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159</v>
      </c>
      <c r="AU213" s="18" t="s">
        <v>84</v>
      </c>
    </row>
    <row r="214" s="13" customFormat="1">
      <c r="A214" s="13"/>
      <c r="B214" s="231"/>
      <c r="C214" s="232"/>
      <c r="D214" s="233" t="s">
        <v>161</v>
      </c>
      <c r="E214" s="234" t="s">
        <v>19</v>
      </c>
      <c r="F214" s="235" t="s">
        <v>778</v>
      </c>
      <c r="G214" s="232"/>
      <c r="H214" s="234" t="s">
        <v>19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161</v>
      </c>
      <c r="AU214" s="241" t="s">
        <v>84</v>
      </c>
      <c r="AV214" s="13" t="s">
        <v>82</v>
      </c>
      <c r="AW214" s="13" t="s">
        <v>37</v>
      </c>
      <c r="AX214" s="13" t="s">
        <v>76</v>
      </c>
      <c r="AY214" s="241" t="s">
        <v>149</v>
      </c>
    </row>
    <row r="215" s="14" customFormat="1">
      <c r="A215" s="14"/>
      <c r="B215" s="242"/>
      <c r="C215" s="243"/>
      <c r="D215" s="233" t="s">
        <v>161</v>
      </c>
      <c r="E215" s="244" t="s">
        <v>19</v>
      </c>
      <c r="F215" s="245" t="s">
        <v>819</v>
      </c>
      <c r="G215" s="243"/>
      <c r="H215" s="246">
        <v>29.5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161</v>
      </c>
      <c r="AU215" s="252" t="s">
        <v>84</v>
      </c>
      <c r="AV215" s="14" t="s">
        <v>84</v>
      </c>
      <c r="AW215" s="14" t="s">
        <v>37</v>
      </c>
      <c r="AX215" s="14" t="s">
        <v>82</v>
      </c>
      <c r="AY215" s="252" t="s">
        <v>149</v>
      </c>
    </row>
    <row r="216" s="2" customFormat="1" ht="24.15" customHeight="1">
      <c r="A216" s="39"/>
      <c r="B216" s="40"/>
      <c r="C216" s="213" t="s">
        <v>337</v>
      </c>
      <c r="D216" s="213" t="s">
        <v>152</v>
      </c>
      <c r="E216" s="214" t="s">
        <v>890</v>
      </c>
      <c r="F216" s="215" t="s">
        <v>891</v>
      </c>
      <c r="G216" s="216" t="s">
        <v>155</v>
      </c>
      <c r="H216" s="217">
        <v>11</v>
      </c>
      <c r="I216" s="218"/>
      <c r="J216" s="219">
        <f>ROUND(I216*H216,2)</f>
        <v>0</v>
      </c>
      <c r="K216" s="215" t="s">
        <v>156</v>
      </c>
      <c r="L216" s="45"/>
      <c r="M216" s="220" t="s">
        <v>19</v>
      </c>
      <c r="N216" s="221" t="s">
        <v>47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0.00022000000000000001</v>
      </c>
      <c r="T216" s="223">
        <f>S216*H216</f>
        <v>0.0024200000000000003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247</v>
      </c>
      <c r="AT216" s="224" t="s">
        <v>152</v>
      </c>
      <c r="AU216" s="224" t="s">
        <v>84</v>
      </c>
      <c r="AY216" s="18" t="s">
        <v>149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82</v>
      </c>
      <c r="BK216" s="225">
        <f>ROUND(I216*H216,2)</f>
        <v>0</v>
      </c>
      <c r="BL216" s="18" t="s">
        <v>247</v>
      </c>
      <c r="BM216" s="224" t="s">
        <v>892</v>
      </c>
    </row>
    <row r="217" s="2" customFormat="1">
      <c r="A217" s="39"/>
      <c r="B217" s="40"/>
      <c r="C217" s="41"/>
      <c r="D217" s="226" t="s">
        <v>159</v>
      </c>
      <c r="E217" s="41"/>
      <c r="F217" s="227" t="s">
        <v>893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159</v>
      </c>
      <c r="AU217" s="18" t="s">
        <v>84</v>
      </c>
    </row>
    <row r="218" s="13" customFormat="1">
      <c r="A218" s="13"/>
      <c r="B218" s="231"/>
      <c r="C218" s="232"/>
      <c r="D218" s="233" t="s">
        <v>161</v>
      </c>
      <c r="E218" s="234" t="s">
        <v>19</v>
      </c>
      <c r="F218" s="235" t="s">
        <v>778</v>
      </c>
      <c r="G218" s="232"/>
      <c r="H218" s="234" t="s">
        <v>19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161</v>
      </c>
      <c r="AU218" s="241" t="s">
        <v>84</v>
      </c>
      <c r="AV218" s="13" t="s">
        <v>82</v>
      </c>
      <c r="AW218" s="13" t="s">
        <v>37</v>
      </c>
      <c r="AX218" s="13" t="s">
        <v>76</v>
      </c>
      <c r="AY218" s="241" t="s">
        <v>149</v>
      </c>
    </row>
    <row r="219" s="14" customFormat="1">
      <c r="A219" s="14"/>
      <c r="B219" s="242"/>
      <c r="C219" s="243"/>
      <c r="D219" s="233" t="s">
        <v>161</v>
      </c>
      <c r="E219" s="244" t="s">
        <v>19</v>
      </c>
      <c r="F219" s="245" t="s">
        <v>220</v>
      </c>
      <c r="G219" s="243"/>
      <c r="H219" s="246">
        <v>11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161</v>
      </c>
      <c r="AU219" s="252" t="s">
        <v>84</v>
      </c>
      <c r="AV219" s="14" t="s">
        <v>84</v>
      </c>
      <c r="AW219" s="14" t="s">
        <v>37</v>
      </c>
      <c r="AX219" s="14" t="s">
        <v>82</v>
      </c>
      <c r="AY219" s="252" t="s">
        <v>149</v>
      </c>
    </row>
    <row r="220" s="2" customFormat="1" ht="24.15" customHeight="1">
      <c r="A220" s="39"/>
      <c r="B220" s="40"/>
      <c r="C220" s="213" t="s">
        <v>342</v>
      </c>
      <c r="D220" s="213" t="s">
        <v>152</v>
      </c>
      <c r="E220" s="214" t="s">
        <v>894</v>
      </c>
      <c r="F220" s="215" t="s">
        <v>895</v>
      </c>
      <c r="G220" s="216" t="s">
        <v>155</v>
      </c>
      <c r="H220" s="217">
        <v>3</v>
      </c>
      <c r="I220" s="218"/>
      <c r="J220" s="219">
        <f>ROUND(I220*H220,2)</f>
        <v>0</v>
      </c>
      <c r="K220" s="215" t="s">
        <v>156</v>
      </c>
      <c r="L220" s="45"/>
      <c r="M220" s="220" t="s">
        <v>19</v>
      </c>
      <c r="N220" s="221" t="s">
        <v>47</v>
      </c>
      <c r="O220" s="85"/>
      <c r="P220" s="222">
        <f>O220*H220</f>
        <v>0</v>
      </c>
      <c r="Q220" s="222">
        <v>0.00080999999999999996</v>
      </c>
      <c r="R220" s="222">
        <f>Q220*H220</f>
        <v>0.0024299999999999999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247</v>
      </c>
      <c r="AT220" s="224" t="s">
        <v>152</v>
      </c>
      <c r="AU220" s="224" t="s">
        <v>84</v>
      </c>
      <c r="AY220" s="18" t="s">
        <v>149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82</v>
      </c>
      <c r="BK220" s="225">
        <f>ROUND(I220*H220,2)</f>
        <v>0</v>
      </c>
      <c r="BL220" s="18" t="s">
        <v>247</v>
      </c>
      <c r="BM220" s="224" t="s">
        <v>896</v>
      </c>
    </row>
    <row r="221" s="2" customFormat="1">
      <c r="A221" s="39"/>
      <c r="B221" s="40"/>
      <c r="C221" s="41"/>
      <c r="D221" s="226" t="s">
        <v>159</v>
      </c>
      <c r="E221" s="41"/>
      <c r="F221" s="227" t="s">
        <v>897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159</v>
      </c>
      <c r="AU221" s="18" t="s">
        <v>84</v>
      </c>
    </row>
    <row r="222" s="13" customFormat="1">
      <c r="A222" s="13"/>
      <c r="B222" s="231"/>
      <c r="C222" s="232"/>
      <c r="D222" s="233" t="s">
        <v>161</v>
      </c>
      <c r="E222" s="234" t="s">
        <v>19</v>
      </c>
      <c r="F222" s="235" t="s">
        <v>778</v>
      </c>
      <c r="G222" s="232"/>
      <c r="H222" s="234" t="s">
        <v>19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161</v>
      </c>
      <c r="AU222" s="241" t="s">
        <v>84</v>
      </c>
      <c r="AV222" s="13" t="s">
        <v>82</v>
      </c>
      <c r="AW222" s="13" t="s">
        <v>37</v>
      </c>
      <c r="AX222" s="13" t="s">
        <v>76</v>
      </c>
      <c r="AY222" s="241" t="s">
        <v>149</v>
      </c>
    </row>
    <row r="223" s="14" customFormat="1">
      <c r="A223" s="14"/>
      <c r="B223" s="242"/>
      <c r="C223" s="243"/>
      <c r="D223" s="233" t="s">
        <v>161</v>
      </c>
      <c r="E223" s="244" t="s">
        <v>19</v>
      </c>
      <c r="F223" s="245" t="s">
        <v>150</v>
      </c>
      <c r="G223" s="243"/>
      <c r="H223" s="246">
        <v>3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161</v>
      </c>
      <c r="AU223" s="252" t="s">
        <v>84</v>
      </c>
      <c r="AV223" s="14" t="s">
        <v>84</v>
      </c>
      <c r="AW223" s="14" t="s">
        <v>37</v>
      </c>
      <c r="AX223" s="14" t="s">
        <v>82</v>
      </c>
      <c r="AY223" s="252" t="s">
        <v>149</v>
      </c>
    </row>
    <row r="224" s="2" customFormat="1" ht="24.15" customHeight="1">
      <c r="A224" s="39"/>
      <c r="B224" s="40"/>
      <c r="C224" s="213" t="s">
        <v>348</v>
      </c>
      <c r="D224" s="213" t="s">
        <v>152</v>
      </c>
      <c r="E224" s="214" t="s">
        <v>898</v>
      </c>
      <c r="F224" s="215" t="s">
        <v>899</v>
      </c>
      <c r="G224" s="216" t="s">
        <v>175</v>
      </c>
      <c r="H224" s="217">
        <v>13</v>
      </c>
      <c r="I224" s="218"/>
      <c r="J224" s="219">
        <f>ROUND(I224*H224,2)</f>
        <v>0</v>
      </c>
      <c r="K224" s="215" t="s">
        <v>156</v>
      </c>
      <c r="L224" s="45"/>
      <c r="M224" s="220" t="s">
        <v>19</v>
      </c>
      <c r="N224" s="221" t="s">
        <v>47</v>
      </c>
      <c r="O224" s="85"/>
      <c r="P224" s="222">
        <f>O224*H224</f>
        <v>0</v>
      </c>
      <c r="Q224" s="222">
        <v>0.00055000000000000003</v>
      </c>
      <c r="R224" s="222">
        <f>Q224*H224</f>
        <v>0.0071500000000000001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247</v>
      </c>
      <c r="AT224" s="224" t="s">
        <v>152</v>
      </c>
      <c r="AU224" s="224" t="s">
        <v>84</v>
      </c>
      <c r="AY224" s="18" t="s">
        <v>149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82</v>
      </c>
      <c r="BK224" s="225">
        <f>ROUND(I224*H224,2)</f>
        <v>0</v>
      </c>
      <c r="BL224" s="18" t="s">
        <v>247</v>
      </c>
      <c r="BM224" s="224" t="s">
        <v>900</v>
      </c>
    </row>
    <row r="225" s="2" customFormat="1">
      <c r="A225" s="39"/>
      <c r="B225" s="40"/>
      <c r="C225" s="41"/>
      <c r="D225" s="226" t="s">
        <v>159</v>
      </c>
      <c r="E225" s="41"/>
      <c r="F225" s="227" t="s">
        <v>901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159</v>
      </c>
      <c r="AU225" s="18" t="s">
        <v>84</v>
      </c>
    </row>
    <row r="226" s="13" customFormat="1">
      <c r="A226" s="13"/>
      <c r="B226" s="231"/>
      <c r="C226" s="232"/>
      <c r="D226" s="233" t="s">
        <v>161</v>
      </c>
      <c r="E226" s="234" t="s">
        <v>19</v>
      </c>
      <c r="F226" s="235" t="s">
        <v>778</v>
      </c>
      <c r="G226" s="232"/>
      <c r="H226" s="234" t="s">
        <v>19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161</v>
      </c>
      <c r="AU226" s="241" t="s">
        <v>84</v>
      </c>
      <c r="AV226" s="13" t="s">
        <v>82</v>
      </c>
      <c r="AW226" s="13" t="s">
        <v>37</v>
      </c>
      <c r="AX226" s="13" t="s">
        <v>76</v>
      </c>
      <c r="AY226" s="241" t="s">
        <v>149</v>
      </c>
    </row>
    <row r="227" s="14" customFormat="1">
      <c r="A227" s="14"/>
      <c r="B227" s="242"/>
      <c r="C227" s="243"/>
      <c r="D227" s="233" t="s">
        <v>161</v>
      </c>
      <c r="E227" s="244" t="s">
        <v>19</v>
      </c>
      <c r="F227" s="245" t="s">
        <v>232</v>
      </c>
      <c r="G227" s="243"/>
      <c r="H227" s="246">
        <v>13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161</v>
      </c>
      <c r="AU227" s="252" t="s">
        <v>84</v>
      </c>
      <c r="AV227" s="14" t="s">
        <v>84</v>
      </c>
      <c r="AW227" s="14" t="s">
        <v>37</v>
      </c>
      <c r="AX227" s="14" t="s">
        <v>82</v>
      </c>
      <c r="AY227" s="252" t="s">
        <v>149</v>
      </c>
    </row>
    <row r="228" s="2" customFormat="1" ht="24.15" customHeight="1">
      <c r="A228" s="39"/>
      <c r="B228" s="40"/>
      <c r="C228" s="213" t="s">
        <v>355</v>
      </c>
      <c r="D228" s="213" t="s">
        <v>152</v>
      </c>
      <c r="E228" s="214" t="s">
        <v>902</v>
      </c>
      <c r="F228" s="215" t="s">
        <v>903</v>
      </c>
      <c r="G228" s="216" t="s">
        <v>155</v>
      </c>
      <c r="H228" s="217">
        <v>5</v>
      </c>
      <c r="I228" s="218"/>
      <c r="J228" s="219">
        <f>ROUND(I228*H228,2)</f>
        <v>0</v>
      </c>
      <c r="K228" s="215" t="s">
        <v>156</v>
      </c>
      <c r="L228" s="45"/>
      <c r="M228" s="220" t="s">
        <v>19</v>
      </c>
      <c r="N228" s="221" t="s">
        <v>47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247</v>
      </c>
      <c r="AT228" s="224" t="s">
        <v>152</v>
      </c>
      <c r="AU228" s="224" t="s">
        <v>84</v>
      </c>
      <c r="AY228" s="18" t="s">
        <v>149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82</v>
      </c>
      <c r="BK228" s="225">
        <f>ROUND(I228*H228,2)</f>
        <v>0</v>
      </c>
      <c r="BL228" s="18" t="s">
        <v>247</v>
      </c>
      <c r="BM228" s="224" t="s">
        <v>904</v>
      </c>
    </row>
    <row r="229" s="2" customFormat="1">
      <c r="A229" s="39"/>
      <c r="B229" s="40"/>
      <c r="C229" s="41"/>
      <c r="D229" s="226" t="s">
        <v>159</v>
      </c>
      <c r="E229" s="41"/>
      <c r="F229" s="227" t="s">
        <v>905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159</v>
      </c>
      <c r="AU229" s="18" t="s">
        <v>84</v>
      </c>
    </row>
    <row r="230" s="13" customFormat="1">
      <c r="A230" s="13"/>
      <c r="B230" s="231"/>
      <c r="C230" s="232"/>
      <c r="D230" s="233" t="s">
        <v>161</v>
      </c>
      <c r="E230" s="234" t="s">
        <v>19</v>
      </c>
      <c r="F230" s="235" t="s">
        <v>778</v>
      </c>
      <c r="G230" s="232"/>
      <c r="H230" s="234" t="s">
        <v>19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161</v>
      </c>
      <c r="AU230" s="241" t="s">
        <v>84</v>
      </c>
      <c r="AV230" s="13" t="s">
        <v>82</v>
      </c>
      <c r="AW230" s="13" t="s">
        <v>37</v>
      </c>
      <c r="AX230" s="13" t="s">
        <v>76</v>
      </c>
      <c r="AY230" s="241" t="s">
        <v>149</v>
      </c>
    </row>
    <row r="231" s="14" customFormat="1">
      <c r="A231" s="14"/>
      <c r="B231" s="242"/>
      <c r="C231" s="243"/>
      <c r="D231" s="233" t="s">
        <v>161</v>
      </c>
      <c r="E231" s="244" t="s">
        <v>19</v>
      </c>
      <c r="F231" s="245" t="s">
        <v>181</v>
      </c>
      <c r="G231" s="243"/>
      <c r="H231" s="246">
        <v>5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161</v>
      </c>
      <c r="AU231" s="252" t="s">
        <v>84</v>
      </c>
      <c r="AV231" s="14" t="s">
        <v>84</v>
      </c>
      <c r="AW231" s="14" t="s">
        <v>37</v>
      </c>
      <c r="AX231" s="14" t="s">
        <v>82</v>
      </c>
      <c r="AY231" s="252" t="s">
        <v>149</v>
      </c>
    </row>
    <row r="232" s="2" customFormat="1" ht="24.15" customHeight="1">
      <c r="A232" s="39"/>
      <c r="B232" s="40"/>
      <c r="C232" s="213" t="s">
        <v>364</v>
      </c>
      <c r="D232" s="213" t="s">
        <v>152</v>
      </c>
      <c r="E232" s="214" t="s">
        <v>906</v>
      </c>
      <c r="F232" s="215" t="s">
        <v>907</v>
      </c>
      <c r="G232" s="216" t="s">
        <v>155</v>
      </c>
      <c r="H232" s="217">
        <v>1</v>
      </c>
      <c r="I232" s="218"/>
      <c r="J232" s="219">
        <f>ROUND(I232*H232,2)</f>
        <v>0</v>
      </c>
      <c r="K232" s="215" t="s">
        <v>156</v>
      </c>
      <c r="L232" s="45"/>
      <c r="M232" s="220" t="s">
        <v>19</v>
      </c>
      <c r="N232" s="221" t="s">
        <v>47</v>
      </c>
      <c r="O232" s="85"/>
      <c r="P232" s="222">
        <f>O232*H232</f>
        <v>0</v>
      </c>
      <c r="Q232" s="222">
        <v>0.00012999999999999999</v>
      </c>
      <c r="R232" s="222">
        <f>Q232*H232</f>
        <v>0.00012999999999999999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247</v>
      </c>
      <c r="AT232" s="224" t="s">
        <v>152</v>
      </c>
      <c r="AU232" s="224" t="s">
        <v>84</v>
      </c>
      <c r="AY232" s="18" t="s">
        <v>149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82</v>
      </c>
      <c r="BK232" s="225">
        <f>ROUND(I232*H232,2)</f>
        <v>0</v>
      </c>
      <c r="BL232" s="18" t="s">
        <v>247</v>
      </c>
      <c r="BM232" s="224" t="s">
        <v>908</v>
      </c>
    </row>
    <row r="233" s="2" customFormat="1">
      <c r="A233" s="39"/>
      <c r="B233" s="40"/>
      <c r="C233" s="41"/>
      <c r="D233" s="226" t="s">
        <v>159</v>
      </c>
      <c r="E233" s="41"/>
      <c r="F233" s="227" t="s">
        <v>909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159</v>
      </c>
      <c r="AU233" s="18" t="s">
        <v>84</v>
      </c>
    </row>
    <row r="234" s="13" customFormat="1">
      <c r="A234" s="13"/>
      <c r="B234" s="231"/>
      <c r="C234" s="232"/>
      <c r="D234" s="233" t="s">
        <v>161</v>
      </c>
      <c r="E234" s="234" t="s">
        <v>19</v>
      </c>
      <c r="F234" s="235" t="s">
        <v>778</v>
      </c>
      <c r="G234" s="232"/>
      <c r="H234" s="234" t="s">
        <v>19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161</v>
      </c>
      <c r="AU234" s="241" t="s">
        <v>84</v>
      </c>
      <c r="AV234" s="13" t="s">
        <v>82</v>
      </c>
      <c r="AW234" s="13" t="s">
        <v>37</v>
      </c>
      <c r="AX234" s="13" t="s">
        <v>76</v>
      </c>
      <c r="AY234" s="241" t="s">
        <v>149</v>
      </c>
    </row>
    <row r="235" s="14" customFormat="1">
      <c r="A235" s="14"/>
      <c r="B235" s="242"/>
      <c r="C235" s="243"/>
      <c r="D235" s="233" t="s">
        <v>161</v>
      </c>
      <c r="E235" s="244" t="s">
        <v>19</v>
      </c>
      <c r="F235" s="245" t="s">
        <v>82</v>
      </c>
      <c r="G235" s="243"/>
      <c r="H235" s="246">
        <v>1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161</v>
      </c>
      <c r="AU235" s="252" t="s">
        <v>84</v>
      </c>
      <c r="AV235" s="14" t="s">
        <v>84</v>
      </c>
      <c r="AW235" s="14" t="s">
        <v>37</v>
      </c>
      <c r="AX235" s="14" t="s">
        <v>82</v>
      </c>
      <c r="AY235" s="252" t="s">
        <v>149</v>
      </c>
    </row>
    <row r="236" s="2" customFormat="1" ht="21.75" customHeight="1">
      <c r="A236" s="39"/>
      <c r="B236" s="40"/>
      <c r="C236" s="213" t="s">
        <v>370</v>
      </c>
      <c r="D236" s="213" t="s">
        <v>152</v>
      </c>
      <c r="E236" s="214" t="s">
        <v>910</v>
      </c>
      <c r="F236" s="215" t="s">
        <v>911</v>
      </c>
      <c r="G236" s="216" t="s">
        <v>912</v>
      </c>
      <c r="H236" s="217">
        <v>2</v>
      </c>
      <c r="I236" s="218"/>
      <c r="J236" s="219">
        <f>ROUND(I236*H236,2)</f>
        <v>0</v>
      </c>
      <c r="K236" s="215" t="s">
        <v>156</v>
      </c>
      <c r="L236" s="45"/>
      <c r="M236" s="220" t="s">
        <v>19</v>
      </c>
      <c r="N236" s="221" t="s">
        <v>47</v>
      </c>
      <c r="O236" s="85"/>
      <c r="P236" s="222">
        <f>O236*H236</f>
        <v>0</v>
      </c>
      <c r="Q236" s="222">
        <v>0.00025000000000000001</v>
      </c>
      <c r="R236" s="222">
        <f>Q236*H236</f>
        <v>0.00050000000000000001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247</v>
      </c>
      <c r="AT236" s="224" t="s">
        <v>152</v>
      </c>
      <c r="AU236" s="224" t="s">
        <v>84</v>
      </c>
      <c r="AY236" s="18" t="s">
        <v>149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82</v>
      </c>
      <c r="BK236" s="225">
        <f>ROUND(I236*H236,2)</f>
        <v>0</v>
      </c>
      <c r="BL236" s="18" t="s">
        <v>247</v>
      </c>
      <c r="BM236" s="224" t="s">
        <v>913</v>
      </c>
    </row>
    <row r="237" s="2" customFormat="1">
      <c r="A237" s="39"/>
      <c r="B237" s="40"/>
      <c r="C237" s="41"/>
      <c r="D237" s="226" t="s">
        <v>159</v>
      </c>
      <c r="E237" s="41"/>
      <c r="F237" s="227" t="s">
        <v>914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159</v>
      </c>
      <c r="AU237" s="18" t="s">
        <v>84</v>
      </c>
    </row>
    <row r="238" s="13" customFormat="1">
      <c r="A238" s="13"/>
      <c r="B238" s="231"/>
      <c r="C238" s="232"/>
      <c r="D238" s="233" t="s">
        <v>161</v>
      </c>
      <c r="E238" s="234" t="s">
        <v>19</v>
      </c>
      <c r="F238" s="235" t="s">
        <v>778</v>
      </c>
      <c r="G238" s="232"/>
      <c r="H238" s="234" t="s">
        <v>19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161</v>
      </c>
      <c r="AU238" s="241" t="s">
        <v>84</v>
      </c>
      <c r="AV238" s="13" t="s">
        <v>82</v>
      </c>
      <c r="AW238" s="13" t="s">
        <v>37</v>
      </c>
      <c r="AX238" s="13" t="s">
        <v>76</v>
      </c>
      <c r="AY238" s="241" t="s">
        <v>149</v>
      </c>
    </row>
    <row r="239" s="14" customFormat="1">
      <c r="A239" s="14"/>
      <c r="B239" s="242"/>
      <c r="C239" s="243"/>
      <c r="D239" s="233" t="s">
        <v>161</v>
      </c>
      <c r="E239" s="244" t="s">
        <v>19</v>
      </c>
      <c r="F239" s="245" t="s">
        <v>84</v>
      </c>
      <c r="G239" s="243"/>
      <c r="H239" s="246">
        <v>2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161</v>
      </c>
      <c r="AU239" s="252" t="s">
        <v>84</v>
      </c>
      <c r="AV239" s="14" t="s">
        <v>84</v>
      </c>
      <c r="AW239" s="14" t="s">
        <v>37</v>
      </c>
      <c r="AX239" s="14" t="s">
        <v>82</v>
      </c>
      <c r="AY239" s="252" t="s">
        <v>149</v>
      </c>
    </row>
    <row r="240" s="2" customFormat="1" ht="24.15" customHeight="1">
      <c r="A240" s="39"/>
      <c r="B240" s="40"/>
      <c r="C240" s="213" t="s">
        <v>377</v>
      </c>
      <c r="D240" s="213" t="s">
        <v>152</v>
      </c>
      <c r="E240" s="214" t="s">
        <v>915</v>
      </c>
      <c r="F240" s="215" t="s">
        <v>916</v>
      </c>
      <c r="G240" s="216" t="s">
        <v>155</v>
      </c>
      <c r="H240" s="217">
        <v>1</v>
      </c>
      <c r="I240" s="218"/>
      <c r="J240" s="219">
        <f>ROUND(I240*H240,2)</f>
        <v>0</v>
      </c>
      <c r="K240" s="215" t="s">
        <v>156</v>
      </c>
      <c r="L240" s="45"/>
      <c r="M240" s="220" t="s">
        <v>19</v>
      </c>
      <c r="N240" s="221" t="s">
        <v>47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0.00068999999999999997</v>
      </c>
      <c r="T240" s="223">
        <f>S240*H240</f>
        <v>0.00068999999999999997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247</v>
      </c>
      <c r="AT240" s="224" t="s">
        <v>152</v>
      </c>
      <c r="AU240" s="224" t="s">
        <v>84</v>
      </c>
      <c r="AY240" s="18" t="s">
        <v>149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82</v>
      </c>
      <c r="BK240" s="225">
        <f>ROUND(I240*H240,2)</f>
        <v>0</v>
      </c>
      <c r="BL240" s="18" t="s">
        <v>247</v>
      </c>
      <c r="BM240" s="224" t="s">
        <v>917</v>
      </c>
    </row>
    <row r="241" s="2" customFormat="1">
      <c r="A241" s="39"/>
      <c r="B241" s="40"/>
      <c r="C241" s="41"/>
      <c r="D241" s="226" t="s">
        <v>159</v>
      </c>
      <c r="E241" s="41"/>
      <c r="F241" s="227" t="s">
        <v>918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159</v>
      </c>
      <c r="AU241" s="18" t="s">
        <v>84</v>
      </c>
    </row>
    <row r="242" s="13" customFormat="1">
      <c r="A242" s="13"/>
      <c r="B242" s="231"/>
      <c r="C242" s="232"/>
      <c r="D242" s="233" t="s">
        <v>161</v>
      </c>
      <c r="E242" s="234" t="s">
        <v>19</v>
      </c>
      <c r="F242" s="235" t="s">
        <v>778</v>
      </c>
      <c r="G242" s="232"/>
      <c r="H242" s="234" t="s">
        <v>19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161</v>
      </c>
      <c r="AU242" s="241" t="s">
        <v>84</v>
      </c>
      <c r="AV242" s="13" t="s">
        <v>82</v>
      </c>
      <c r="AW242" s="13" t="s">
        <v>37</v>
      </c>
      <c r="AX242" s="13" t="s">
        <v>76</v>
      </c>
      <c r="AY242" s="241" t="s">
        <v>149</v>
      </c>
    </row>
    <row r="243" s="14" customFormat="1">
      <c r="A243" s="14"/>
      <c r="B243" s="242"/>
      <c r="C243" s="243"/>
      <c r="D243" s="233" t="s">
        <v>161</v>
      </c>
      <c r="E243" s="244" t="s">
        <v>19</v>
      </c>
      <c r="F243" s="245" t="s">
        <v>82</v>
      </c>
      <c r="G243" s="243"/>
      <c r="H243" s="246">
        <v>1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161</v>
      </c>
      <c r="AU243" s="252" t="s">
        <v>84</v>
      </c>
      <c r="AV243" s="14" t="s">
        <v>84</v>
      </c>
      <c r="AW243" s="14" t="s">
        <v>37</v>
      </c>
      <c r="AX243" s="14" t="s">
        <v>82</v>
      </c>
      <c r="AY243" s="252" t="s">
        <v>149</v>
      </c>
    </row>
    <row r="244" s="2" customFormat="1" ht="37.8" customHeight="1">
      <c r="A244" s="39"/>
      <c r="B244" s="40"/>
      <c r="C244" s="213" t="s">
        <v>383</v>
      </c>
      <c r="D244" s="213" t="s">
        <v>152</v>
      </c>
      <c r="E244" s="214" t="s">
        <v>919</v>
      </c>
      <c r="F244" s="215" t="s">
        <v>920</v>
      </c>
      <c r="G244" s="216" t="s">
        <v>175</v>
      </c>
      <c r="H244" s="217">
        <v>13</v>
      </c>
      <c r="I244" s="218"/>
      <c r="J244" s="219">
        <f>ROUND(I244*H244,2)</f>
        <v>0</v>
      </c>
      <c r="K244" s="215" t="s">
        <v>156</v>
      </c>
      <c r="L244" s="45"/>
      <c r="M244" s="220" t="s">
        <v>19</v>
      </c>
      <c r="N244" s="221" t="s">
        <v>47</v>
      </c>
      <c r="O244" s="85"/>
      <c r="P244" s="222">
        <f>O244*H244</f>
        <v>0</v>
      </c>
      <c r="Q244" s="222">
        <v>0.00019000000000000001</v>
      </c>
      <c r="R244" s="222">
        <f>Q244*H244</f>
        <v>0.00247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247</v>
      </c>
      <c r="AT244" s="224" t="s">
        <v>152</v>
      </c>
      <c r="AU244" s="224" t="s">
        <v>84</v>
      </c>
      <c r="AY244" s="18" t="s">
        <v>149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82</v>
      </c>
      <c r="BK244" s="225">
        <f>ROUND(I244*H244,2)</f>
        <v>0</v>
      </c>
      <c r="BL244" s="18" t="s">
        <v>247</v>
      </c>
      <c r="BM244" s="224" t="s">
        <v>921</v>
      </c>
    </row>
    <row r="245" s="2" customFormat="1">
      <c r="A245" s="39"/>
      <c r="B245" s="40"/>
      <c r="C245" s="41"/>
      <c r="D245" s="226" t="s">
        <v>159</v>
      </c>
      <c r="E245" s="41"/>
      <c r="F245" s="227" t="s">
        <v>922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159</v>
      </c>
      <c r="AU245" s="18" t="s">
        <v>84</v>
      </c>
    </row>
    <row r="246" s="13" customFormat="1">
      <c r="A246" s="13"/>
      <c r="B246" s="231"/>
      <c r="C246" s="232"/>
      <c r="D246" s="233" t="s">
        <v>161</v>
      </c>
      <c r="E246" s="234" t="s">
        <v>19</v>
      </c>
      <c r="F246" s="235" t="s">
        <v>778</v>
      </c>
      <c r="G246" s="232"/>
      <c r="H246" s="234" t="s">
        <v>19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161</v>
      </c>
      <c r="AU246" s="241" t="s">
        <v>84</v>
      </c>
      <c r="AV246" s="13" t="s">
        <v>82</v>
      </c>
      <c r="AW246" s="13" t="s">
        <v>37</v>
      </c>
      <c r="AX246" s="13" t="s">
        <v>76</v>
      </c>
      <c r="AY246" s="241" t="s">
        <v>149</v>
      </c>
    </row>
    <row r="247" s="14" customFormat="1">
      <c r="A247" s="14"/>
      <c r="B247" s="242"/>
      <c r="C247" s="243"/>
      <c r="D247" s="233" t="s">
        <v>161</v>
      </c>
      <c r="E247" s="244" t="s">
        <v>19</v>
      </c>
      <c r="F247" s="245" t="s">
        <v>232</v>
      </c>
      <c r="G247" s="243"/>
      <c r="H247" s="246">
        <v>13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161</v>
      </c>
      <c r="AU247" s="252" t="s">
        <v>84</v>
      </c>
      <c r="AV247" s="14" t="s">
        <v>84</v>
      </c>
      <c r="AW247" s="14" t="s">
        <v>37</v>
      </c>
      <c r="AX247" s="14" t="s">
        <v>82</v>
      </c>
      <c r="AY247" s="252" t="s">
        <v>149</v>
      </c>
    </row>
    <row r="248" s="2" customFormat="1" ht="33" customHeight="1">
      <c r="A248" s="39"/>
      <c r="B248" s="40"/>
      <c r="C248" s="213" t="s">
        <v>387</v>
      </c>
      <c r="D248" s="213" t="s">
        <v>152</v>
      </c>
      <c r="E248" s="214" t="s">
        <v>923</v>
      </c>
      <c r="F248" s="215" t="s">
        <v>924</v>
      </c>
      <c r="G248" s="216" t="s">
        <v>175</v>
      </c>
      <c r="H248" s="217">
        <v>13</v>
      </c>
      <c r="I248" s="218"/>
      <c r="J248" s="219">
        <f>ROUND(I248*H248,2)</f>
        <v>0</v>
      </c>
      <c r="K248" s="215" t="s">
        <v>156</v>
      </c>
      <c r="L248" s="45"/>
      <c r="M248" s="220" t="s">
        <v>19</v>
      </c>
      <c r="N248" s="221" t="s">
        <v>47</v>
      </c>
      <c r="O248" s="85"/>
      <c r="P248" s="222">
        <f>O248*H248</f>
        <v>0</v>
      </c>
      <c r="Q248" s="222">
        <v>1.0000000000000001E-05</v>
      </c>
      <c r="R248" s="222">
        <f>Q248*H248</f>
        <v>0.00013000000000000002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247</v>
      </c>
      <c r="AT248" s="224" t="s">
        <v>152</v>
      </c>
      <c r="AU248" s="224" t="s">
        <v>84</v>
      </c>
      <c r="AY248" s="18" t="s">
        <v>149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82</v>
      </c>
      <c r="BK248" s="225">
        <f>ROUND(I248*H248,2)</f>
        <v>0</v>
      </c>
      <c r="BL248" s="18" t="s">
        <v>247</v>
      </c>
      <c r="BM248" s="224" t="s">
        <v>925</v>
      </c>
    </row>
    <row r="249" s="2" customFormat="1">
      <c r="A249" s="39"/>
      <c r="B249" s="40"/>
      <c r="C249" s="41"/>
      <c r="D249" s="226" t="s">
        <v>159</v>
      </c>
      <c r="E249" s="41"/>
      <c r="F249" s="227" t="s">
        <v>926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159</v>
      </c>
      <c r="AU249" s="18" t="s">
        <v>84</v>
      </c>
    </row>
    <row r="250" s="13" customFormat="1">
      <c r="A250" s="13"/>
      <c r="B250" s="231"/>
      <c r="C250" s="232"/>
      <c r="D250" s="233" t="s">
        <v>161</v>
      </c>
      <c r="E250" s="234" t="s">
        <v>19</v>
      </c>
      <c r="F250" s="235" t="s">
        <v>778</v>
      </c>
      <c r="G250" s="232"/>
      <c r="H250" s="234" t="s">
        <v>19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161</v>
      </c>
      <c r="AU250" s="241" t="s">
        <v>84</v>
      </c>
      <c r="AV250" s="13" t="s">
        <v>82</v>
      </c>
      <c r="AW250" s="13" t="s">
        <v>37</v>
      </c>
      <c r="AX250" s="13" t="s">
        <v>76</v>
      </c>
      <c r="AY250" s="241" t="s">
        <v>149</v>
      </c>
    </row>
    <row r="251" s="14" customFormat="1">
      <c r="A251" s="14"/>
      <c r="B251" s="242"/>
      <c r="C251" s="243"/>
      <c r="D251" s="233" t="s">
        <v>161</v>
      </c>
      <c r="E251" s="244" t="s">
        <v>19</v>
      </c>
      <c r="F251" s="245" t="s">
        <v>232</v>
      </c>
      <c r="G251" s="243"/>
      <c r="H251" s="246">
        <v>13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161</v>
      </c>
      <c r="AU251" s="252" t="s">
        <v>84</v>
      </c>
      <c r="AV251" s="14" t="s">
        <v>84</v>
      </c>
      <c r="AW251" s="14" t="s">
        <v>37</v>
      </c>
      <c r="AX251" s="14" t="s">
        <v>82</v>
      </c>
      <c r="AY251" s="252" t="s">
        <v>149</v>
      </c>
    </row>
    <row r="252" s="2" customFormat="1" ht="44.25" customHeight="1">
      <c r="A252" s="39"/>
      <c r="B252" s="40"/>
      <c r="C252" s="213" t="s">
        <v>391</v>
      </c>
      <c r="D252" s="213" t="s">
        <v>152</v>
      </c>
      <c r="E252" s="214" t="s">
        <v>927</v>
      </c>
      <c r="F252" s="215" t="s">
        <v>928</v>
      </c>
      <c r="G252" s="216" t="s">
        <v>210</v>
      </c>
      <c r="H252" s="217">
        <v>0.012999999999999999</v>
      </c>
      <c r="I252" s="218"/>
      <c r="J252" s="219">
        <f>ROUND(I252*H252,2)</f>
        <v>0</v>
      </c>
      <c r="K252" s="215" t="s">
        <v>156</v>
      </c>
      <c r="L252" s="45"/>
      <c r="M252" s="220" t="s">
        <v>19</v>
      </c>
      <c r="N252" s="221" t="s">
        <v>47</v>
      </c>
      <c r="O252" s="85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247</v>
      </c>
      <c r="AT252" s="224" t="s">
        <v>152</v>
      </c>
      <c r="AU252" s="224" t="s">
        <v>84</v>
      </c>
      <c r="AY252" s="18" t="s">
        <v>149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82</v>
      </c>
      <c r="BK252" s="225">
        <f>ROUND(I252*H252,2)</f>
        <v>0</v>
      </c>
      <c r="BL252" s="18" t="s">
        <v>247</v>
      </c>
      <c r="BM252" s="224" t="s">
        <v>929</v>
      </c>
    </row>
    <row r="253" s="2" customFormat="1">
      <c r="A253" s="39"/>
      <c r="B253" s="40"/>
      <c r="C253" s="41"/>
      <c r="D253" s="226" t="s">
        <v>159</v>
      </c>
      <c r="E253" s="41"/>
      <c r="F253" s="227" t="s">
        <v>930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159</v>
      </c>
      <c r="AU253" s="18" t="s">
        <v>84</v>
      </c>
    </row>
    <row r="254" s="2" customFormat="1" ht="49.05" customHeight="1">
      <c r="A254" s="39"/>
      <c r="B254" s="40"/>
      <c r="C254" s="213" t="s">
        <v>397</v>
      </c>
      <c r="D254" s="213" t="s">
        <v>152</v>
      </c>
      <c r="E254" s="214" t="s">
        <v>931</v>
      </c>
      <c r="F254" s="215" t="s">
        <v>932</v>
      </c>
      <c r="G254" s="216" t="s">
        <v>210</v>
      </c>
      <c r="H254" s="217">
        <v>0.012999999999999999</v>
      </c>
      <c r="I254" s="218"/>
      <c r="J254" s="219">
        <f>ROUND(I254*H254,2)</f>
        <v>0</v>
      </c>
      <c r="K254" s="215" t="s">
        <v>156</v>
      </c>
      <c r="L254" s="45"/>
      <c r="M254" s="220" t="s">
        <v>19</v>
      </c>
      <c r="N254" s="221" t="s">
        <v>47</v>
      </c>
      <c r="O254" s="85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247</v>
      </c>
      <c r="AT254" s="224" t="s">
        <v>152</v>
      </c>
      <c r="AU254" s="224" t="s">
        <v>84</v>
      </c>
      <c r="AY254" s="18" t="s">
        <v>149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82</v>
      </c>
      <c r="BK254" s="225">
        <f>ROUND(I254*H254,2)</f>
        <v>0</v>
      </c>
      <c r="BL254" s="18" t="s">
        <v>247</v>
      </c>
      <c r="BM254" s="224" t="s">
        <v>933</v>
      </c>
    </row>
    <row r="255" s="2" customFormat="1">
      <c r="A255" s="39"/>
      <c r="B255" s="40"/>
      <c r="C255" s="41"/>
      <c r="D255" s="226" t="s">
        <v>159</v>
      </c>
      <c r="E255" s="41"/>
      <c r="F255" s="227" t="s">
        <v>934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159</v>
      </c>
      <c r="AU255" s="18" t="s">
        <v>84</v>
      </c>
    </row>
    <row r="256" s="12" customFormat="1" ht="22.8" customHeight="1">
      <c r="A256" s="12"/>
      <c r="B256" s="197"/>
      <c r="C256" s="198"/>
      <c r="D256" s="199" t="s">
        <v>75</v>
      </c>
      <c r="E256" s="211" t="s">
        <v>381</v>
      </c>
      <c r="F256" s="211" t="s">
        <v>382</v>
      </c>
      <c r="G256" s="198"/>
      <c r="H256" s="198"/>
      <c r="I256" s="201"/>
      <c r="J256" s="212">
        <f>BK256</f>
        <v>0</v>
      </c>
      <c r="K256" s="198"/>
      <c r="L256" s="203"/>
      <c r="M256" s="204"/>
      <c r="N256" s="205"/>
      <c r="O256" s="205"/>
      <c r="P256" s="206">
        <f>SUM(P257:P322)</f>
        <v>0</v>
      </c>
      <c r="Q256" s="205"/>
      <c r="R256" s="206">
        <f>SUM(R257:R322)</f>
        <v>0.052639999999999992</v>
      </c>
      <c r="S256" s="205"/>
      <c r="T256" s="207">
        <f>SUM(T257:T322)</f>
        <v>0.12608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8" t="s">
        <v>84</v>
      </c>
      <c r="AT256" s="209" t="s">
        <v>75</v>
      </c>
      <c r="AU256" s="209" t="s">
        <v>82</v>
      </c>
      <c r="AY256" s="208" t="s">
        <v>149</v>
      </c>
      <c r="BK256" s="210">
        <f>SUM(BK257:BK322)</f>
        <v>0</v>
      </c>
    </row>
    <row r="257" s="2" customFormat="1" ht="24.15" customHeight="1">
      <c r="A257" s="39"/>
      <c r="B257" s="40"/>
      <c r="C257" s="213" t="s">
        <v>403</v>
      </c>
      <c r="D257" s="213" t="s">
        <v>152</v>
      </c>
      <c r="E257" s="214" t="s">
        <v>935</v>
      </c>
      <c r="F257" s="215" t="s">
        <v>936</v>
      </c>
      <c r="G257" s="216" t="s">
        <v>459</v>
      </c>
      <c r="H257" s="217">
        <v>1</v>
      </c>
      <c r="I257" s="218"/>
      <c r="J257" s="219">
        <f>ROUND(I257*H257,2)</f>
        <v>0</v>
      </c>
      <c r="K257" s="215" t="s">
        <v>156</v>
      </c>
      <c r="L257" s="45"/>
      <c r="M257" s="220" t="s">
        <v>19</v>
      </c>
      <c r="N257" s="221" t="s">
        <v>47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0.01933</v>
      </c>
      <c r="T257" s="223">
        <f>S257*H257</f>
        <v>0.01933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247</v>
      </c>
      <c r="AT257" s="224" t="s">
        <v>152</v>
      </c>
      <c r="AU257" s="224" t="s">
        <v>84</v>
      </c>
      <c r="AY257" s="18" t="s">
        <v>149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82</v>
      </c>
      <c r="BK257" s="225">
        <f>ROUND(I257*H257,2)</f>
        <v>0</v>
      </c>
      <c r="BL257" s="18" t="s">
        <v>247</v>
      </c>
      <c r="BM257" s="224" t="s">
        <v>937</v>
      </c>
    </row>
    <row r="258" s="2" customFormat="1">
      <c r="A258" s="39"/>
      <c r="B258" s="40"/>
      <c r="C258" s="41"/>
      <c r="D258" s="226" t="s">
        <v>159</v>
      </c>
      <c r="E258" s="41"/>
      <c r="F258" s="227" t="s">
        <v>938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159</v>
      </c>
      <c r="AU258" s="18" t="s">
        <v>84</v>
      </c>
    </row>
    <row r="259" s="13" customFormat="1">
      <c r="A259" s="13"/>
      <c r="B259" s="231"/>
      <c r="C259" s="232"/>
      <c r="D259" s="233" t="s">
        <v>161</v>
      </c>
      <c r="E259" s="234" t="s">
        <v>19</v>
      </c>
      <c r="F259" s="235" t="s">
        <v>778</v>
      </c>
      <c r="G259" s="232"/>
      <c r="H259" s="234" t="s">
        <v>19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161</v>
      </c>
      <c r="AU259" s="241" t="s">
        <v>84</v>
      </c>
      <c r="AV259" s="13" t="s">
        <v>82</v>
      </c>
      <c r="AW259" s="13" t="s">
        <v>37</v>
      </c>
      <c r="AX259" s="13" t="s">
        <v>76</v>
      </c>
      <c r="AY259" s="241" t="s">
        <v>149</v>
      </c>
    </row>
    <row r="260" s="14" customFormat="1">
      <c r="A260" s="14"/>
      <c r="B260" s="242"/>
      <c r="C260" s="243"/>
      <c r="D260" s="233" t="s">
        <v>161</v>
      </c>
      <c r="E260" s="244" t="s">
        <v>19</v>
      </c>
      <c r="F260" s="245" t="s">
        <v>82</v>
      </c>
      <c r="G260" s="243"/>
      <c r="H260" s="246">
        <v>1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161</v>
      </c>
      <c r="AU260" s="252" t="s">
        <v>84</v>
      </c>
      <c r="AV260" s="14" t="s">
        <v>84</v>
      </c>
      <c r="AW260" s="14" t="s">
        <v>37</v>
      </c>
      <c r="AX260" s="14" t="s">
        <v>82</v>
      </c>
      <c r="AY260" s="252" t="s">
        <v>149</v>
      </c>
    </row>
    <row r="261" s="2" customFormat="1" ht="21.75" customHeight="1">
      <c r="A261" s="39"/>
      <c r="B261" s="40"/>
      <c r="C261" s="213" t="s">
        <v>408</v>
      </c>
      <c r="D261" s="213" t="s">
        <v>152</v>
      </c>
      <c r="E261" s="214" t="s">
        <v>939</v>
      </c>
      <c r="F261" s="215" t="s">
        <v>940</v>
      </c>
      <c r="G261" s="216" t="s">
        <v>459</v>
      </c>
      <c r="H261" s="217">
        <v>1</v>
      </c>
      <c r="I261" s="218"/>
      <c r="J261" s="219">
        <f>ROUND(I261*H261,2)</f>
        <v>0</v>
      </c>
      <c r="K261" s="215" t="s">
        <v>156</v>
      </c>
      <c r="L261" s="45"/>
      <c r="M261" s="220" t="s">
        <v>19</v>
      </c>
      <c r="N261" s="221" t="s">
        <v>47</v>
      </c>
      <c r="O261" s="85"/>
      <c r="P261" s="222">
        <f>O261*H261</f>
        <v>0</v>
      </c>
      <c r="Q261" s="222">
        <v>0.031919999999999997</v>
      </c>
      <c r="R261" s="222">
        <f>Q261*H261</f>
        <v>0.031919999999999997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247</v>
      </c>
      <c r="AT261" s="224" t="s">
        <v>152</v>
      </c>
      <c r="AU261" s="224" t="s">
        <v>84</v>
      </c>
      <c r="AY261" s="18" t="s">
        <v>149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82</v>
      </c>
      <c r="BK261" s="225">
        <f>ROUND(I261*H261,2)</f>
        <v>0</v>
      </c>
      <c r="BL261" s="18" t="s">
        <v>247</v>
      </c>
      <c r="BM261" s="224" t="s">
        <v>941</v>
      </c>
    </row>
    <row r="262" s="2" customFormat="1">
      <c r="A262" s="39"/>
      <c r="B262" s="40"/>
      <c r="C262" s="41"/>
      <c r="D262" s="226" t="s">
        <v>159</v>
      </c>
      <c r="E262" s="41"/>
      <c r="F262" s="227" t="s">
        <v>942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159</v>
      </c>
      <c r="AU262" s="18" t="s">
        <v>84</v>
      </c>
    </row>
    <row r="263" s="13" customFormat="1">
      <c r="A263" s="13"/>
      <c r="B263" s="231"/>
      <c r="C263" s="232"/>
      <c r="D263" s="233" t="s">
        <v>161</v>
      </c>
      <c r="E263" s="234" t="s">
        <v>19</v>
      </c>
      <c r="F263" s="235" t="s">
        <v>778</v>
      </c>
      <c r="G263" s="232"/>
      <c r="H263" s="234" t="s">
        <v>19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161</v>
      </c>
      <c r="AU263" s="241" t="s">
        <v>84</v>
      </c>
      <c r="AV263" s="13" t="s">
        <v>82</v>
      </c>
      <c r="AW263" s="13" t="s">
        <v>37</v>
      </c>
      <c r="AX263" s="13" t="s">
        <v>76</v>
      </c>
      <c r="AY263" s="241" t="s">
        <v>149</v>
      </c>
    </row>
    <row r="264" s="14" customFormat="1">
      <c r="A264" s="14"/>
      <c r="B264" s="242"/>
      <c r="C264" s="243"/>
      <c r="D264" s="233" t="s">
        <v>161</v>
      </c>
      <c r="E264" s="244" t="s">
        <v>19</v>
      </c>
      <c r="F264" s="245" t="s">
        <v>82</v>
      </c>
      <c r="G264" s="243"/>
      <c r="H264" s="246">
        <v>1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161</v>
      </c>
      <c r="AU264" s="252" t="s">
        <v>84</v>
      </c>
      <c r="AV264" s="14" t="s">
        <v>84</v>
      </c>
      <c r="AW264" s="14" t="s">
        <v>37</v>
      </c>
      <c r="AX264" s="14" t="s">
        <v>82</v>
      </c>
      <c r="AY264" s="252" t="s">
        <v>149</v>
      </c>
    </row>
    <row r="265" s="2" customFormat="1" ht="16.5" customHeight="1">
      <c r="A265" s="39"/>
      <c r="B265" s="40"/>
      <c r="C265" s="213" t="s">
        <v>413</v>
      </c>
      <c r="D265" s="213" t="s">
        <v>152</v>
      </c>
      <c r="E265" s="214" t="s">
        <v>943</v>
      </c>
      <c r="F265" s="215" t="s">
        <v>944</v>
      </c>
      <c r="G265" s="216" t="s">
        <v>155</v>
      </c>
      <c r="H265" s="217">
        <v>1</v>
      </c>
      <c r="I265" s="218"/>
      <c r="J265" s="219">
        <f>ROUND(I265*H265,2)</f>
        <v>0</v>
      </c>
      <c r="K265" s="215" t="s">
        <v>19</v>
      </c>
      <c r="L265" s="45"/>
      <c r="M265" s="220" t="s">
        <v>19</v>
      </c>
      <c r="N265" s="221" t="s">
        <v>47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247</v>
      </c>
      <c r="AT265" s="224" t="s">
        <v>152</v>
      </c>
      <c r="AU265" s="224" t="s">
        <v>84</v>
      </c>
      <c r="AY265" s="18" t="s">
        <v>149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82</v>
      </c>
      <c r="BK265" s="225">
        <f>ROUND(I265*H265,2)</f>
        <v>0</v>
      </c>
      <c r="BL265" s="18" t="s">
        <v>247</v>
      </c>
      <c r="BM265" s="224" t="s">
        <v>945</v>
      </c>
    </row>
    <row r="266" s="13" customFormat="1">
      <c r="A266" s="13"/>
      <c r="B266" s="231"/>
      <c r="C266" s="232"/>
      <c r="D266" s="233" t="s">
        <v>161</v>
      </c>
      <c r="E266" s="234" t="s">
        <v>19</v>
      </c>
      <c r="F266" s="235" t="s">
        <v>778</v>
      </c>
      <c r="G266" s="232"/>
      <c r="H266" s="234" t="s">
        <v>19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161</v>
      </c>
      <c r="AU266" s="241" t="s">
        <v>84</v>
      </c>
      <c r="AV266" s="13" t="s">
        <v>82</v>
      </c>
      <c r="AW266" s="13" t="s">
        <v>37</v>
      </c>
      <c r="AX266" s="13" t="s">
        <v>76</v>
      </c>
      <c r="AY266" s="241" t="s">
        <v>149</v>
      </c>
    </row>
    <row r="267" s="14" customFormat="1">
      <c r="A267" s="14"/>
      <c r="B267" s="242"/>
      <c r="C267" s="243"/>
      <c r="D267" s="233" t="s">
        <v>161</v>
      </c>
      <c r="E267" s="244" t="s">
        <v>19</v>
      </c>
      <c r="F267" s="245" t="s">
        <v>82</v>
      </c>
      <c r="G267" s="243"/>
      <c r="H267" s="246">
        <v>1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161</v>
      </c>
      <c r="AU267" s="252" t="s">
        <v>84</v>
      </c>
      <c r="AV267" s="14" t="s">
        <v>84</v>
      </c>
      <c r="AW267" s="14" t="s">
        <v>37</v>
      </c>
      <c r="AX267" s="14" t="s">
        <v>82</v>
      </c>
      <c r="AY267" s="252" t="s">
        <v>149</v>
      </c>
    </row>
    <row r="268" s="2" customFormat="1" ht="21.75" customHeight="1">
      <c r="A268" s="39"/>
      <c r="B268" s="40"/>
      <c r="C268" s="213" t="s">
        <v>418</v>
      </c>
      <c r="D268" s="213" t="s">
        <v>152</v>
      </c>
      <c r="E268" s="214" t="s">
        <v>946</v>
      </c>
      <c r="F268" s="215" t="s">
        <v>947</v>
      </c>
      <c r="G268" s="216" t="s">
        <v>459</v>
      </c>
      <c r="H268" s="217">
        <v>4</v>
      </c>
      <c r="I268" s="218"/>
      <c r="J268" s="219">
        <f>ROUND(I268*H268,2)</f>
        <v>0</v>
      </c>
      <c r="K268" s="215" t="s">
        <v>156</v>
      </c>
      <c r="L268" s="45"/>
      <c r="M268" s="220" t="s">
        <v>19</v>
      </c>
      <c r="N268" s="221" t="s">
        <v>47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0.019460000000000002</v>
      </c>
      <c r="T268" s="223">
        <f>S268*H268</f>
        <v>0.077840000000000006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247</v>
      </c>
      <c r="AT268" s="224" t="s">
        <v>152</v>
      </c>
      <c r="AU268" s="224" t="s">
        <v>84</v>
      </c>
      <c r="AY268" s="18" t="s">
        <v>149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82</v>
      </c>
      <c r="BK268" s="225">
        <f>ROUND(I268*H268,2)</f>
        <v>0</v>
      </c>
      <c r="BL268" s="18" t="s">
        <v>247</v>
      </c>
      <c r="BM268" s="224" t="s">
        <v>948</v>
      </c>
    </row>
    <row r="269" s="2" customFormat="1">
      <c r="A269" s="39"/>
      <c r="B269" s="40"/>
      <c r="C269" s="41"/>
      <c r="D269" s="226" t="s">
        <v>159</v>
      </c>
      <c r="E269" s="41"/>
      <c r="F269" s="227" t="s">
        <v>949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159</v>
      </c>
      <c r="AU269" s="18" t="s">
        <v>84</v>
      </c>
    </row>
    <row r="270" s="13" customFormat="1">
      <c r="A270" s="13"/>
      <c r="B270" s="231"/>
      <c r="C270" s="232"/>
      <c r="D270" s="233" t="s">
        <v>161</v>
      </c>
      <c r="E270" s="234" t="s">
        <v>19</v>
      </c>
      <c r="F270" s="235" t="s">
        <v>778</v>
      </c>
      <c r="G270" s="232"/>
      <c r="H270" s="234" t="s">
        <v>19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161</v>
      </c>
      <c r="AU270" s="241" t="s">
        <v>84</v>
      </c>
      <c r="AV270" s="13" t="s">
        <v>82</v>
      </c>
      <c r="AW270" s="13" t="s">
        <v>37</v>
      </c>
      <c r="AX270" s="13" t="s">
        <v>76</v>
      </c>
      <c r="AY270" s="241" t="s">
        <v>149</v>
      </c>
    </row>
    <row r="271" s="14" customFormat="1">
      <c r="A271" s="14"/>
      <c r="B271" s="242"/>
      <c r="C271" s="243"/>
      <c r="D271" s="233" t="s">
        <v>161</v>
      </c>
      <c r="E271" s="244" t="s">
        <v>19</v>
      </c>
      <c r="F271" s="245" t="s">
        <v>157</v>
      </c>
      <c r="G271" s="243"/>
      <c r="H271" s="246">
        <v>4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161</v>
      </c>
      <c r="AU271" s="252" t="s">
        <v>84</v>
      </c>
      <c r="AV271" s="14" t="s">
        <v>84</v>
      </c>
      <c r="AW271" s="14" t="s">
        <v>37</v>
      </c>
      <c r="AX271" s="14" t="s">
        <v>82</v>
      </c>
      <c r="AY271" s="252" t="s">
        <v>149</v>
      </c>
    </row>
    <row r="272" s="2" customFormat="1" ht="37.8" customHeight="1">
      <c r="A272" s="39"/>
      <c r="B272" s="40"/>
      <c r="C272" s="213" t="s">
        <v>424</v>
      </c>
      <c r="D272" s="213" t="s">
        <v>152</v>
      </c>
      <c r="E272" s="214" t="s">
        <v>950</v>
      </c>
      <c r="F272" s="215" t="s">
        <v>951</v>
      </c>
      <c r="G272" s="216" t="s">
        <v>459</v>
      </c>
      <c r="H272" s="217">
        <v>1</v>
      </c>
      <c r="I272" s="218"/>
      <c r="J272" s="219">
        <f>ROUND(I272*H272,2)</f>
        <v>0</v>
      </c>
      <c r="K272" s="215" t="s">
        <v>156</v>
      </c>
      <c r="L272" s="45"/>
      <c r="M272" s="220" t="s">
        <v>19</v>
      </c>
      <c r="N272" s="221" t="s">
        <v>47</v>
      </c>
      <c r="O272" s="85"/>
      <c r="P272" s="222">
        <f>O272*H272</f>
        <v>0</v>
      </c>
      <c r="Q272" s="222">
        <v>0.016469999999999999</v>
      </c>
      <c r="R272" s="222">
        <f>Q272*H272</f>
        <v>0.016469999999999999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247</v>
      </c>
      <c r="AT272" s="224" t="s">
        <v>152</v>
      </c>
      <c r="AU272" s="224" t="s">
        <v>84</v>
      </c>
      <c r="AY272" s="18" t="s">
        <v>149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82</v>
      </c>
      <c r="BK272" s="225">
        <f>ROUND(I272*H272,2)</f>
        <v>0</v>
      </c>
      <c r="BL272" s="18" t="s">
        <v>247</v>
      </c>
      <c r="BM272" s="224" t="s">
        <v>952</v>
      </c>
    </row>
    <row r="273" s="2" customFormat="1">
      <c r="A273" s="39"/>
      <c r="B273" s="40"/>
      <c r="C273" s="41"/>
      <c r="D273" s="226" t="s">
        <v>159</v>
      </c>
      <c r="E273" s="41"/>
      <c r="F273" s="227" t="s">
        <v>953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159</v>
      </c>
      <c r="AU273" s="18" t="s">
        <v>84</v>
      </c>
    </row>
    <row r="274" s="13" customFormat="1">
      <c r="A274" s="13"/>
      <c r="B274" s="231"/>
      <c r="C274" s="232"/>
      <c r="D274" s="233" t="s">
        <v>161</v>
      </c>
      <c r="E274" s="234" t="s">
        <v>19</v>
      </c>
      <c r="F274" s="235" t="s">
        <v>778</v>
      </c>
      <c r="G274" s="232"/>
      <c r="H274" s="234" t="s">
        <v>19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161</v>
      </c>
      <c r="AU274" s="241" t="s">
        <v>84</v>
      </c>
      <c r="AV274" s="13" t="s">
        <v>82</v>
      </c>
      <c r="AW274" s="13" t="s">
        <v>37</v>
      </c>
      <c r="AX274" s="13" t="s">
        <v>76</v>
      </c>
      <c r="AY274" s="241" t="s">
        <v>149</v>
      </c>
    </row>
    <row r="275" s="14" customFormat="1">
      <c r="A275" s="14"/>
      <c r="B275" s="242"/>
      <c r="C275" s="243"/>
      <c r="D275" s="233" t="s">
        <v>161</v>
      </c>
      <c r="E275" s="244" t="s">
        <v>19</v>
      </c>
      <c r="F275" s="245" t="s">
        <v>82</v>
      </c>
      <c r="G275" s="243"/>
      <c r="H275" s="246">
        <v>1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161</v>
      </c>
      <c r="AU275" s="252" t="s">
        <v>84</v>
      </c>
      <c r="AV275" s="14" t="s">
        <v>84</v>
      </c>
      <c r="AW275" s="14" t="s">
        <v>37</v>
      </c>
      <c r="AX275" s="14" t="s">
        <v>82</v>
      </c>
      <c r="AY275" s="252" t="s">
        <v>149</v>
      </c>
    </row>
    <row r="276" s="2" customFormat="1" ht="24.15" customHeight="1">
      <c r="A276" s="39"/>
      <c r="B276" s="40"/>
      <c r="C276" s="213" t="s">
        <v>432</v>
      </c>
      <c r="D276" s="213" t="s">
        <v>152</v>
      </c>
      <c r="E276" s="214" t="s">
        <v>954</v>
      </c>
      <c r="F276" s="215" t="s">
        <v>955</v>
      </c>
      <c r="G276" s="216" t="s">
        <v>459</v>
      </c>
      <c r="H276" s="217">
        <v>1</v>
      </c>
      <c r="I276" s="218"/>
      <c r="J276" s="219">
        <f>ROUND(I276*H276,2)</f>
        <v>0</v>
      </c>
      <c r="K276" s="215" t="s">
        <v>156</v>
      </c>
      <c r="L276" s="45"/>
      <c r="M276" s="220" t="s">
        <v>19</v>
      </c>
      <c r="N276" s="221" t="s">
        <v>47</v>
      </c>
      <c r="O276" s="85"/>
      <c r="P276" s="222">
        <f>O276*H276</f>
        <v>0</v>
      </c>
      <c r="Q276" s="222">
        <v>0</v>
      </c>
      <c r="R276" s="222">
        <f>Q276*H276</f>
        <v>0</v>
      </c>
      <c r="S276" s="222">
        <v>0.017299999999999999</v>
      </c>
      <c r="T276" s="223">
        <f>S276*H276</f>
        <v>0.017299999999999999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247</v>
      </c>
      <c r="AT276" s="224" t="s">
        <v>152</v>
      </c>
      <c r="AU276" s="224" t="s">
        <v>84</v>
      </c>
      <c r="AY276" s="18" t="s">
        <v>149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82</v>
      </c>
      <c r="BK276" s="225">
        <f>ROUND(I276*H276,2)</f>
        <v>0</v>
      </c>
      <c r="BL276" s="18" t="s">
        <v>247</v>
      </c>
      <c r="BM276" s="224" t="s">
        <v>956</v>
      </c>
    </row>
    <row r="277" s="2" customFormat="1">
      <c r="A277" s="39"/>
      <c r="B277" s="40"/>
      <c r="C277" s="41"/>
      <c r="D277" s="226" t="s">
        <v>159</v>
      </c>
      <c r="E277" s="41"/>
      <c r="F277" s="227" t="s">
        <v>957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159</v>
      </c>
      <c r="AU277" s="18" t="s">
        <v>84</v>
      </c>
    </row>
    <row r="278" s="13" customFormat="1">
      <c r="A278" s="13"/>
      <c r="B278" s="231"/>
      <c r="C278" s="232"/>
      <c r="D278" s="233" t="s">
        <v>161</v>
      </c>
      <c r="E278" s="234" t="s">
        <v>19</v>
      </c>
      <c r="F278" s="235" t="s">
        <v>778</v>
      </c>
      <c r="G278" s="232"/>
      <c r="H278" s="234" t="s">
        <v>19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161</v>
      </c>
      <c r="AU278" s="241" t="s">
        <v>84</v>
      </c>
      <c r="AV278" s="13" t="s">
        <v>82</v>
      </c>
      <c r="AW278" s="13" t="s">
        <v>37</v>
      </c>
      <c r="AX278" s="13" t="s">
        <v>76</v>
      </c>
      <c r="AY278" s="241" t="s">
        <v>149</v>
      </c>
    </row>
    <row r="279" s="14" customFormat="1">
      <c r="A279" s="14"/>
      <c r="B279" s="242"/>
      <c r="C279" s="243"/>
      <c r="D279" s="233" t="s">
        <v>161</v>
      </c>
      <c r="E279" s="244" t="s">
        <v>19</v>
      </c>
      <c r="F279" s="245" t="s">
        <v>82</v>
      </c>
      <c r="G279" s="243"/>
      <c r="H279" s="246">
        <v>1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161</v>
      </c>
      <c r="AU279" s="252" t="s">
        <v>84</v>
      </c>
      <c r="AV279" s="14" t="s">
        <v>84</v>
      </c>
      <c r="AW279" s="14" t="s">
        <v>37</v>
      </c>
      <c r="AX279" s="14" t="s">
        <v>82</v>
      </c>
      <c r="AY279" s="252" t="s">
        <v>149</v>
      </c>
    </row>
    <row r="280" s="2" customFormat="1" ht="24.15" customHeight="1">
      <c r="A280" s="39"/>
      <c r="B280" s="40"/>
      <c r="C280" s="213" t="s">
        <v>438</v>
      </c>
      <c r="D280" s="213" t="s">
        <v>152</v>
      </c>
      <c r="E280" s="214" t="s">
        <v>958</v>
      </c>
      <c r="F280" s="215" t="s">
        <v>959</v>
      </c>
      <c r="G280" s="216" t="s">
        <v>155</v>
      </c>
      <c r="H280" s="217">
        <v>1</v>
      </c>
      <c r="I280" s="218"/>
      <c r="J280" s="219">
        <f>ROUND(I280*H280,2)</f>
        <v>0</v>
      </c>
      <c r="K280" s="215" t="s">
        <v>156</v>
      </c>
      <c r="L280" s="45"/>
      <c r="M280" s="220" t="s">
        <v>19</v>
      </c>
      <c r="N280" s="221" t="s">
        <v>47</v>
      </c>
      <c r="O280" s="85"/>
      <c r="P280" s="222">
        <f>O280*H280</f>
        <v>0</v>
      </c>
      <c r="Q280" s="222">
        <v>8.0000000000000007E-05</v>
      </c>
      <c r="R280" s="222">
        <f>Q280*H280</f>
        <v>8.0000000000000007E-05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247</v>
      </c>
      <c r="AT280" s="224" t="s">
        <v>152</v>
      </c>
      <c r="AU280" s="224" t="s">
        <v>84</v>
      </c>
      <c r="AY280" s="18" t="s">
        <v>149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82</v>
      </c>
      <c r="BK280" s="225">
        <f>ROUND(I280*H280,2)</f>
        <v>0</v>
      </c>
      <c r="BL280" s="18" t="s">
        <v>247</v>
      </c>
      <c r="BM280" s="224" t="s">
        <v>960</v>
      </c>
    </row>
    <row r="281" s="2" customFormat="1">
      <c r="A281" s="39"/>
      <c r="B281" s="40"/>
      <c r="C281" s="41"/>
      <c r="D281" s="226" t="s">
        <v>159</v>
      </c>
      <c r="E281" s="41"/>
      <c r="F281" s="227" t="s">
        <v>961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159</v>
      </c>
      <c r="AU281" s="18" t="s">
        <v>84</v>
      </c>
    </row>
    <row r="282" s="13" customFormat="1">
      <c r="A282" s="13"/>
      <c r="B282" s="231"/>
      <c r="C282" s="232"/>
      <c r="D282" s="233" t="s">
        <v>161</v>
      </c>
      <c r="E282" s="234" t="s">
        <v>19</v>
      </c>
      <c r="F282" s="235" t="s">
        <v>778</v>
      </c>
      <c r="G282" s="232"/>
      <c r="H282" s="234" t="s">
        <v>19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161</v>
      </c>
      <c r="AU282" s="241" t="s">
        <v>84</v>
      </c>
      <c r="AV282" s="13" t="s">
        <v>82</v>
      </c>
      <c r="AW282" s="13" t="s">
        <v>37</v>
      </c>
      <c r="AX282" s="13" t="s">
        <v>76</v>
      </c>
      <c r="AY282" s="241" t="s">
        <v>149</v>
      </c>
    </row>
    <row r="283" s="14" customFormat="1">
      <c r="A283" s="14"/>
      <c r="B283" s="242"/>
      <c r="C283" s="243"/>
      <c r="D283" s="233" t="s">
        <v>161</v>
      </c>
      <c r="E283" s="244" t="s">
        <v>19</v>
      </c>
      <c r="F283" s="245" t="s">
        <v>82</v>
      </c>
      <c r="G283" s="243"/>
      <c r="H283" s="246">
        <v>1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161</v>
      </c>
      <c r="AU283" s="252" t="s">
        <v>84</v>
      </c>
      <c r="AV283" s="14" t="s">
        <v>84</v>
      </c>
      <c r="AW283" s="14" t="s">
        <v>37</v>
      </c>
      <c r="AX283" s="14" t="s">
        <v>82</v>
      </c>
      <c r="AY283" s="252" t="s">
        <v>149</v>
      </c>
    </row>
    <row r="284" s="2" customFormat="1" ht="24.15" customHeight="1">
      <c r="A284" s="39"/>
      <c r="B284" s="40"/>
      <c r="C284" s="213" t="s">
        <v>444</v>
      </c>
      <c r="D284" s="213" t="s">
        <v>152</v>
      </c>
      <c r="E284" s="214" t="s">
        <v>962</v>
      </c>
      <c r="F284" s="215" t="s">
        <v>963</v>
      </c>
      <c r="G284" s="216" t="s">
        <v>155</v>
      </c>
      <c r="H284" s="217">
        <v>1</v>
      </c>
      <c r="I284" s="218"/>
      <c r="J284" s="219">
        <f>ROUND(I284*H284,2)</f>
        <v>0</v>
      </c>
      <c r="K284" s="215" t="s">
        <v>156</v>
      </c>
      <c r="L284" s="45"/>
      <c r="M284" s="220" t="s">
        <v>19</v>
      </c>
      <c r="N284" s="221" t="s">
        <v>47</v>
      </c>
      <c r="O284" s="85"/>
      <c r="P284" s="222">
        <f>O284*H284</f>
        <v>0</v>
      </c>
      <c r="Q284" s="222">
        <v>0.00017000000000000001</v>
      </c>
      <c r="R284" s="222">
        <f>Q284*H284</f>
        <v>0.00017000000000000001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247</v>
      </c>
      <c r="AT284" s="224" t="s">
        <v>152</v>
      </c>
      <c r="AU284" s="224" t="s">
        <v>84</v>
      </c>
      <c r="AY284" s="18" t="s">
        <v>149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82</v>
      </c>
      <c r="BK284" s="225">
        <f>ROUND(I284*H284,2)</f>
        <v>0</v>
      </c>
      <c r="BL284" s="18" t="s">
        <v>247</v>
      </c>
      <c r="BM284" s="224" t="s">
        <v>964</v>
      </c>
    </row>
    <row r="285" s="2" customFormat="1">
      <c r="A285" s="39"/>
      <c r="B285" s="40"/>
      <c r="C285" s="41"/>
      <c r="D285" s="226" t="s">
        <v>159</v>
      </c>
      <c r="E285" s="41"/>
      <c r="F285" s="227" t="s">
        <v>965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159</v>
      </c>
      <c r="AU285" s="18" t="s">
        <v>84</v>
      </c>
    </row>
    <row r="286" s="13" customFormat="1">
      <c r="A286" s="13"/>
      <c r="B286" s="231"/>
      <c r="C286" s="232"/>
      <c r="D286" s="233" t="s">
        <v>161</v>
      </c>
      <c r="E286" s="234" t="s">
        <v>19</v>
      </c>
      <c r="F286" s="235" t="s">
        <v>778</v>
      </c>
      <c r="G286" s="232"/>
      <c r="H286" s="234" t="s">
        <v>19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161</v>
      </c>
      <c r="AU286" s="241" t="s">
        <v>84</v>
      </c>
      <c r="AV286" s="13" t="s">
        <v>82</v>
      </c>
      <c r="AW286" s="13" t="s">
        <v>37</v>
      </c>
      <c r="AX286" s="13" t="s">
        <v>76</v>
      </c>
      <c r="AY286" s="241" t="s">
        <v>149</v>
      </c>
    </row>
    <row r="287" s="14" customFormat="1">
      <c r="A287" s="14"/>
      <c r="B287" s="242"/>
      <c r="C287" s="243"/>
      <c r="D287" s="233" t="s">
        <v>161</v>
      </c>
      <c r="E287" s="244" t="s">
        <v>19</v>
      </c>
      <c r="F287" s="245" t="s">
        <v>82</v>
      </c>
      <c r="G287" s="243"/>
      <c r="H287" s="246">
        <v>1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161</v>
      </c>
      <c r="AU287" s="252" t="s">
        <v>84</v>
      </c>
      <c r="AV287" s="14" t="s">
        <v>84</v>
      </c>
      <c r="AW287" s="14" t="s">
        <v>37</v>
      </c>
      <c r="AX287" s="14" t="s">
        <v>82</v>
      </c>
      <c r="AY287" s="252" t="s">
        <v>149</v>
      </c>
    </row>
    <row r="288" s="2" customFormat="1" ht="24.15" customHeight="1">
      <c r="A288" s="39"/>
      <c r="B288" s="40"/>
      <c r="C288" s="213" t="s">
        <v>449</v>
      </c>
      <c r="D288" s="213" t="s">
        <v>152</v>
      </c>
      <c r="E288" s="214" t="s">
        <v>966</v>
      </c>
      <c r="F288" s="215" t="s">
        <v>967</v>
      </c>
      <c r="G288" s="216" t="s">
        <v>459</v>
      </c>
      <c r="H288" s="217">
        <v>1</v>
      </c>
      <c r="I288" s="218"/>
      <c r="J288" s="219">
        <f>ROUND(I288*H288,2)</f>
        <v>0</v>
      </c>
      <c r="K288" s="215" t="s">
        <v>156</v>
      </c>
      <c r="L288" s="45"/>
      <c r="M288" s="220" t="s">
        <v>19</v>
      </c>
      <c r="N288" s="221" t="s">
        <v>47</v>
      </c>
      <c r="O288" s="85"/>
      <c r="P288" s="222">
        <f>O288*H288</f>
        <v>0</v>
      </c>
      <c r="Q288" s="222">
        <v>0.00024000000000000001</v>
      </c>
      <c r="R288" s="222">
        <f>Q288*H288</f>
        <v>0.00024000000000000001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247</v>
      </c>
      <c r="AT288" s="224" t="s">
        <v>152</v>
      </c>
      <c r="AU288" s="224" t="s">
        <v>84</v>
      </c>
      <c r="AY288" s="18" t="s">
        <v>149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82</v>
      </c>
      <c r="BK288" s="225">
        <f>ROUND(I288*H288,2)</f>
        <v>0</v>
      </c>
      <c r="BL288" s="18" t="s">
        <v>247</v>
      </c>
      <c r="BM288" s="224" t="s">
        <v>968</v>
      </c>
    </row>
    <row r="289" s="2" customFormat="1">
      <c r="A289" s="39"/>
      <c r="B289" s="40"/>
      <c r="C289" s="41"/>
      <c r="D289" s="226" t="s">
        <v>159</v>
      </c>
      <c r="E289" s="41"/>
      <c r="F289" s="227" t="s">
        <v>969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159</v>
      </c>
      <c r="AU289" s="18" t="s">
        <v>84</v>
      </c>
    </row>
    <row r="290" s="13" customFormat="1">
      <c r="A290" s="13"/>
      <c r="B290" s="231"/>
      <c r="C290" s="232"/>
      <c r="D290" s="233" t="s">
        <v>161</v>
      </c>
      <c r="E290" s="234" t="s">
        <v>19</v>
      </c>
      <c r="F290" s="235" t="s">
        <v>778</v>
      </c>
      <c r="G290" s="232"/>
      <c r="H290" s="234" t="s">
        <v>19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161</v>
      </c>
      <c r="AU290" s="241" t="s">
        <v>84</v>
      </c>
      <c r="AV290" s="13" t="s">
        <v>82</v>
      </c>
      <c r="AW290" s="13" t="s">
        <v>37</v>
      </c>
      <c r="AX290" s="13" t="s">
        <v>76</v>
      </c>
      <c r="AY290" s="241" t="s">
        <v>149</v>
      </c>
    </row>
    <row r="291" s="14" customFormat="1">
      <c r="A291" s="14"/>
      <c r="B291" s="242"/>
      <c r="C291" s="243"/>
      <c r="D291" s="233" t="s">
        <v>161</v>
      </c>
      <c r="E291" s="244" t="s">
        <v>19</v>
      </c>
      <c r="F291" s="245" t="s">
        <v>82</v>
      </c>
      <c r="G291" s="243"/>
      <c r="H291" s="246">
        <v>1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161</v>
      </c>
      <c r="AU291" s="252" t="s">
        <v>84</v>
      </c>
      <c r="AV291" s="14" t="s">
        <v>84</v>
      </c>
      <c r="AW291" s="14" t="s">
        <v>37</v>
      </c>
      <c r="AX291" s="14" t="s">
        <v>82</v>
      </c>
      <c r="AY291" s="252" t="s">
        <v>149</v>
      </c>
    </row>
    <row r="292" s="2" customFormat="1" ht="16.5" customHeight="1">
      <c r="A292" s="39"/>
      <c r="B292" s="40"/>
      <c r="C292" s="213" t="s">
        <v>456</v>
      </c>
      <c r="D292" s="213" t="s">
        <v>152</v>
      </c>
      <c r="E292" s="214" t="s">
        <v>970</v>
      </c>
      <c r="F292" s="215" t="s">
        <v>971</v>
      </c>
      <c r="G292" s="216" t="s">
        <v>459</v>
      </c>
      <c r="H292" s="217">
        <v>6</v>
      </c>
      <c r="I292" s="218"/>
      <c r="J292" s="219">
        <f>ROUND(I292*H292,2)</f>
        <v>0</v>
      </c>
      <c r="K292" s="215" t="s">
        <v>156</v>
      </c>
      <c r="L292" s="45"/>
      <c r="M292" s="220" t="s">
        <v>19</v>
      </c>
      <c r="N292" s="221" t="s">
        <v>47</v>
      </c>
      <c r="O292" s="85"/>
      <c r="P292" s="222">
        <f>O292*H292</f>
        <v>0</v>
      </c>
      <c r="Q292" s="222">
        <v>0</v>
      </c>
      <c r="R292" s="222">
        <f>Q292*H292</f>
        <v>0</v>
      </c>
      <c r="S292" s="222">
        <v>0.00156</v>
      </c>
      <c r="T292" s="223">
        <f>S292*H292</f>
        <v>0.0093600000000000003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247</v>
      </c>
      <c r="AT292" s="224" t="s">
        <v>152</v>
      </c>
      <c r="AU292" s="224" t="s">
        <v>84</v>
      </c>
      <c r="AY292" s="18" t="s">
        <v>149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82</v>
      </c>
      <c r="BK292" s="225">
        <f>ROUND(I292*H292,2)</f>
        <v>0</v>
      </c>
      <c r="BL292" s="18" t="s">
        <v>247</v>
      </c>
      <c r="BM292" s="224" t="s">
        <v>972</v>
      </c>
    </row>
    <row r="293" s="2" customFormat="1">
      <c r="A293" s="39"/>
      <c r="B293" s="40"/>
      <c r="C293" s="41"/>
      <c r="D293" s="226" t="s">
        <v>159</v>
      </c>
      <c r="E293" s="41"/>
      <c r="F293" s="227" t="s">
        <v>973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159</v>
      </c>
      <c r="AU293" s="18" t="s">
        <v>84</v>
      </c>
    </row>
    <row r="294" s="13" customFormat="1">
      <c r="A294" s="13"/>
      <c r="B294" s="231"/>
      <c r="C294" s="232"/>
      <c r="D294" s="233" t="s">
        <v>161</v>
      </c>
      <c r="E294" s="234" t="s">
        <v>19</v>
      </c>
      <c r="F294" s="235" t="s">
        <v>778</v>
      </c>
      <c r="G294" s="232"/>
      <c r="H294" s="234" t="s">
        <v>19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161</v>
      </c>
      <c r="AU294" s="241" t="s">
        <v>84</v>
      </c>
      <c r="AV294" s="13" t="s">
        <v>82</v>
      </c>
      <c r="AW294" s="13" t="s">
        <v>37</v>
      </c>
      <c r="AX294" s="13" t="s">
        <v>76</v>
      </c>
      <c r="AY294" s="241" t="s">
        <v>149</v>
      </c>
    </row>
    <row r="295" s="14" customFormat="1">
      <c r="A295" s="14"/>
      <c r="B295" s="242"/>
      <c r="C295" s="243"/>
      <c r="D295" s="233" t="s">
        <v>161</v>
      </c>
      <c r="E295" s="244" t="s">
        <v>19</v>
      </c>
      <c r="F295" s="245" t="s">
        <v>179</v>
      </c>
      <c r="G295" s="243"/>
      <c r="H295" s="246">
        <v>6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161</v>
      </c>
      <c r="AU295" s="252" t="s">
        <v>84</v>
      </c>
      <c r="AV295" s="14" t="s">
        <v>84</v>
      </c>
      <c r="AW295" s="14" t="s">
        <v>37</v>
      </c>
      <c r="AX295" s="14" t="s">
        <v>82</v>
      </c>
      <c r="AY295" s="252" t="s">
        <v>149</v>
      </c>
    </row>
    <row r="296" s="2" customFormat="1" ht="21.75" customHeight="1">
      <c r="A296" s="39"/>
      <c r="B296" s="40"/>
      <c r="C296" s="213" t="s">
        <v>461</v>
      </c>
      <c r="D296" s="213" t="s">
        <v>152</v>
      </c>
      <c r="E296" s="214" t="s">
        <v>974</v>
      </c>
      <c r="F296" s="215" t="s">
        <v>975</v>
      </c>
      <c r="G296" s="216" t="s">
        <v>459</v>
      </c>
      <c r="H296" s="217">
        <v>1</v>
      </c>
      <c r="I296" s="218"/>
      <c r="J296" s="219">
        <f>ROUND(I296*H296,2)</f>
        <v>0</v>
      </c>
      <c r="K296" s="215" t="s">
        <v>156</v>
      </c>
      <c r="L296" s="45"/>
      <c r="M296" s="220" t="s">
        <v>19</v>
      </c>
      <c r="N296" s="221" t="s">
        <v>47</v>
      </c>
      <c r="O296" s="85"/>
      <c r="P296" s="222">
        <f>O296*H296</f>
        <v>0</v>
      </c>
      <c r="Q296" s="222">
        <v>0.00172</v>
      </c>
      <c r="R296" s="222">
        <f>Q296*H296</f>
        <v>0.00172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247</v>
      </c>
      <c r="AT296" s="224" t="s">
        <v>152</v>
      </c>
      <c r="AU296" s="224" t="s">
        <v>84</v>
      </c>
      <c r="AY296" s="18" t="s">
        <v>149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82</v>
      </c>
      <c r="BK296" s="225">
        <f>ROUND(I296*H296,2)</f>
        <v>0</v>
      </c>
      <c r="BL296" s="18" t="s">
        <v>247</v>
      </c>
      <c r="BM296" s="224" t="s">
        <v>976</v>
      </c>
    </row>
    <row r="297" s="2" customFormat="1">
      <c r="A297" s="39"/>
      <c r="B297" s="40"/>
      <c r="C297" s="41"/>
      <c r="D297" s="226" t="s">
        <v>159</v>
      </c>
      <c r="E297" s="41"/>
      <c r="F297" s="227" t="s">
        <v>977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159</v>
      </c>
      <c r="AU297" s="18" t="s">
        <v>84</v>
      </c>
    </row>
    <row r="298" s="13" customFormat="1">
      <c r="A298" s="13"/>
      <c r="B298" s="231"/>
      <c r="C298" s="232"/>
      <c r="D298" s="233" t="s">
        <v>161</v>
      </c>
      <c r="E298" s="234" t="s">
        <v>19</v>
      </c>
      <c r="F298" s="235" t="s">
        <v>778</v>
      </c>
      <c r="G298" s="232"/>
      <c r="H298" s="234" t="s">
        <v>19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161</v>
      </c>
      <c r="AU298" s="241" t="s">
        <v>84</v>
      </c>
      <c r="AV298" s="13" t="s">
        <v>82</v>
      </c>
      <c r="AW298" s="13" t="s">
        <v>37</v>
      </c>
      <c r="AX298" s="13" t="s">
        <v>76</v>
      </c>
      <c r="AY298" s="241" t="s">
        <v>149</v>
      </c>
    </row>
    <row r="299" s="14" customFormat="1">
      <c r="A299" s="14"/>
      <c r="B299" s="242"/>
      <c r="C299" s="243"/>
      <c r="D299" s="233" t="s">
        <v>161</v>
      </c>
      <c r="E299" s="244" t="s">
        <v>19</v>
      </c>
      <c r="F299" s="245" t="s">
        <v>82</v>
      </c>
      <c r="G299" s="243"/>
      <c r="H299" s="246">
        <v>1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2" t="s">
        <v>161</v>
      </c>
      <c r="AU299" s="252" t="s">
        <v>84</v>
      </c>
      <c r="AV299" s="14" t="s">
        <v>84</v>
      </c>
      <c r="AW299" s="14" t="s">
        <v>37</v>
      </c>
      <c r="AX299" s="14" t="s">
        <v>82</v>
      </c>
      <c r="AY299" s="252" t="s">
        <v>149</v>
      </c>
    </row>
    <row r="300" s="2" customFormat="1" ht="24.15" customHeight="1">
      <c r="A300" s="39"/>
      <c r="B300" s="40"/>
      <c r="C300" s="213" t="s">
        <v>465</v>
      </c>
      <c r="D300" s="213" t="s">
        <v>152</v>
      </c>
      <c r="E300" s="214" t="s">
        <v>978</v>
      </c>
      <c r="F300" s="215" t="s">
        <v>979</v>
      </c>
      <c r="G300" s="216" t="s">
        <v>155</v>
      </c>
      <c r="H300" s="217">
        <v>1</v>
      </c>
      <c r="I300" s="218"/>
      <c r="J300" s="219">
        <f>ROUND(I300*H300,2)</f>
        <v>0</v>
      </c>
      <c r="K300" s="215" t="s">
        <v>156</v>
      </c>
      <c r="L300" s="45"/>
      <c r="M300" s="220" t="s">
        <v>19</v>
      </c>
      <c r="N300" s="221" t="s">
        <v>47</v>
      </c>
      <c r="O300" s="85"/>
      <c r="P300" s="222">
        <f>O300*H300</f>
        <v>0</v>
      </c>
      <c r="Q300" s="222">
        <v>0.00012</v>
      </c>
      <c r="R300" s="222">
        <f>Q300*H300</f>
        <v>0.00012</v>
      </c>
      <c r="S300" s="222">
        <v>0</v>
      </c>
      <c r="T300" s="22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247</v>
      </c>
      <c r="AT300" s="224" t="s">
        <v>152</v>
      </c>
      <c r="AU300" s="224" t="s">
        <v>84</v>
      </c>
      <c r="AY300" s="18" t="s">
        <v>149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82</v>
      </c>
      <c r="BK300" s="225">
        <f>ROUND(I300*H300,2)</f>
        <v>0</v>
      </c>
      <c r="BL300" s="18" t="s">
        <v>247</v>
      </c>
      <c r="BM300" s="224" t="s">
        <v>980</v>
      </c>
    </row>
    <row r="301" s="2" customFormat="1">
      <c r="A301" s="39"/>
      <c r="B301" s="40"/>
      <c r="C301" s="41"/>
      <c r="D301" s="226" t="s">
        <v>159</v>
      </c>
      <c r="E301" s="41"/>
      <c r="F301" s="227" t="s">
        <v>981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159</v>
      </c>
      <c r="AU301" s="18" t="s">
        <v>84</v>
      </c>
    </row>
    <row r="302" s="13" customFormat="1">
      <c r="A302" s="13"/>
      <c r="B302" s="231"/>
      <c r="C302" s="232"/>
      <c r="D302" s="233" t="s">
        <v>161</v>
      </c>
      <c r="E302" s="234" t="s">
        <v>19</v>
      </c>
      <c r="F302" s="235" t="s">
        <v>778</v>
      </c>
      <c r="G302" s="232"/>
      <c r="H302" s="234" t="s">
        <v>19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161</v>
      </c>
      <c r="AU302" s="241" t="s">
        <v>84</v>
      </c>
      <c r="AV302" s="13" t="s">
        <v>82</v>
      </c>
      <c r="AW302" s="13" t="s">
        <v>37</v>
      </c>
      <c r="AX302" s="13" t="s">
        <v>76</v>
      </c>
      <c r="AY302" s="241" t="s">
        <v>149</v>
      </c>
    </row>
    <row r="303" s="14" customFormat="1">
      <c r="A303" s="14"/>
      <c r="B303" s="242"/>
      <c r="C303" s="243"/>
      <c r="D303" s="233" t="s">
        <v>161</v>
      </c>
      <c r="E303" s="244" t="s">
        <v>19</v>
      </c>
      <c r="F303" s="245" t="s">
        <v>82</v>
      </c>
      <c r="G303" s="243"/>
      <c r="H303" s="246">
        <v>1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2" t="s">
        <v>161</v>
      </c>
      <c r="AU303" s="252" t="s">
        <v>84</v>
      </c>
      <c r="AV303" s="14" t="s">
        <v>84</v>
      </c>
      <c r="AW303" s="14" t="s">
        <v>37</v>
      </c>
      <c r="AX303" s="14" t="s">
        <v>82</v>
      </c>
      <c r="AY303" s="252" t="s">
        <v>149</v>
      </c>
    </row>
    <row r="304" s="2" customFormat="1" ht="16.5" customHeight="1">
      <c r="A304" s="39"/>
      <c r="B304" s="40"/>
      <c r="C304" s="213" t="s">
        <v>469</v>
      </c>
      <c r="D304" s="213" t="s">
        <v>152</v>
      </c>
      <c r="E304" s="214" t="s">
        <v>982</v>
      </c>
      <c r="F304" s="215" t="s">
        <v>983</v>
      </c>
      <c r="G304" s="216" t="s">
        <v>155</v>
      </c>
      <c r="H304" s="217">
        <v>1</v>
      </c>
      <c r="I304" s="218"/>
      <c r="J304" s="219">
        <f>ROUND(I304*H304,2)</f>
        <v>0</v>
      </c>
      <c r="K304" s="215" t="s">
        <v>156</v>
      </c>
      <c r="L304" s="45"/>
      <c r="M304" s="220" t="s">
        <v>19</v>
      </c>
      <c r="N304" s="221" t="s">
        <v>47</v>
      </c>
      <c r="O304" s="85"/>
      <c r="P304" s="222">
        <f>O304*H304</f>
        <v>0</v>
      </c>
      <c r="Q304" s="222">
        <v>0</v>
      </c>
      <c r="R304" s="222">
        <f>Q304*H304</f>
        <v>0</v>
      </c>
      <c r="S304" s="222">
        <v>0.0022499999999999998</v>
      </c>
      <c r="T304" s="223">
        <f>S304*H304</f>
        <v>0.0022499999999999998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247</v>
      </c>
      <c r="AT304" s="224" t="s">
        <v>152</v>
      </c>
      <c r="AU304" s="224" t="s">
        <v>84</v>
      </c>
      <c r="AY304" s="18" t="s">
        <v>149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82</v>
      </c>
      <c r="BK304" s="225">
        <f>ROUND(I304*H304,2)</f>
        <v>0</v>
      </c>
      <c r="BL304" s="18" t="s">
        <v>247</v>
      </c>
      <c r="BM304" s="224" t="s">
        <v>984</v>
      </c>
    </row>
    <row r="305" s="2" customFormat="1">
      <c r="A305" s="39"/>
      <c r="B305" s="40"/>
      <c r="C305" s="41"/>
      <c r="D305" s="226" t="s">
        <v>159</v>
      </c>
      <c r="E305" s="41"/>
      <c r="F305" s="227" t="s">
        <v>985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159</v>
      </c>
      <c r="AU305" s="18" t="s">
        <v>84</v>
      </c>
    </row>
    <row r="306" s="13" customFormat="1">
      <c r="A306" s="13"/>
      <c r="B306" s="231"/>
      <c r="C306" s="232"/>
      <c r="D306" s="233" t="s">
        <v>161</v>
      </c>
      <c r="E306" s="234" t="s">
        <v>19</v>
      </c>
      <c r="F306" s="235" t="s">
        <v>778</v>
      </c>
      <c r="G306" s="232"/>
      <c r="H306" s="234" t="s">
        <v>19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161</v>
      </c>
      <c r="AU306" s="241" t="s">
        <v>84</v>
      </c>
      <c r="AV306" s="13" t="s">
        <v>82</v>
      </c>
      <c r="AW306" s="13" t="s">
        <v>37</v>
      </c>
      <c r="AX306" s="13" t="s">
        <v>76</v>
      </c>
      <c r="AY306" s="241" t="s">
        <v>149</v>
      </c>
    </row>
    <row r="307" s="14" customFormat="1">
      <c r="A307" s="14"/>
      <c r="B307" s="242"/>
      <c r="C307" s="243"/>
      <c r="D307" s="233" t="s">
        <v>161</v>
      </c>
      <c r="E307" s="244" t="s">
        <v>19</v>
      </c>
      <c r="F307" s="245" t="s">
        <v>82</v>
      </c>
      <c r="G307" s="243"/>
      <c r="H307" s="246">
        <v>1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161</v>
      </c>
      <c r="AU307" s="252" t="s">
        <v>84</v>
      </c>
      <c r="AV307" s="14" t="s">
        <v>84</v>
      </c>
      <c r="AW307" s="14" t="s">
        <v>37</v>
      </c>
      <c r="AX307" s="14" t="s">
        <v>82</v>
      </c>
      <c r="AY307" s="252" t="s">
        <v>149</v>
      </c>
    </row>
    <row r="308" s="2" customFormat="1" ht="24.15" customHeight="1">
      <c r="A308" s="39"/>
      <c r="B308" s="40"/>
      <c r="C308" s="213" t="s">
        <v>474</v>
      </c>
      <c r="D308" s="213" t="s">
        <v>152</v>
      </c>
      <c r="E308" s="214" t="s">
        <v>986</v>
      </c>
      <c r="F308" s="215" t="s">
        <v>987</v>
      </c>
      <c r="G308" s="216" t="s">
        <v>155</v>
      </c>
      <c r="H308" s="217">
        <v>1</v>
      </c>
      <c r="I308" s="218"/>
      <c r="J308" s="219">
        <f>ROUND(I308*H308,2)</f>
        <v>0</v>
      </c>
      <c r="K308" s="215" t="s">
        <v>156</v>
      </c>
      <c r="L308" s="45"/>
      <c r="M308" s="220" t="s">
        <v>19</v>
      </c>
      <c r="N308" s="221" t="s">
        <v>47</v>
      </c>
      <c r="O308" s="85"/>
      <c r="P308" s="222">
        <f>O308*H308</f>
        <v>0</v>
      </c>
      <c r="Q308" s="222">
        <v>0.00024000000000000001</v>
      </c>
      <c r="R308" s="222">
        <f>Q308*H308</f>
        <v>0.00024000000000000001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247</v>
      </c>
      <c r="AT308" s="224" t="s">
        <v>152</v>
      </c>
      <c r="AU308" s="224" t="s">
        <v>84</v>
      </c>
      <c r="AY308" s="18" t="s">
        <v>149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82</v>
      </c>
      <c r="BK308" s="225">
        <f>ROUND(I308*H308,2)</f>
        <v>0</v>
      </c>
      <c r="BL308" s="18" t="s">
        <v>247</v>
      </c>
      <c r="BM308" s="224" t="s">
        <v>988</v>
      </c>
    </row>
    <row r="309" s="2" customFormat="1">
      <c r="A309" s="39"/>
      <c r="B309" s="40"/>
      <c r="C309" s="41"/>
      <c r="D309" s="226" t="s">
        <v>159</v>
      </c>
      <c r="E309" s="41"/>
      <c r="F309" s="227" t="s">
        <v>989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159</v>
      </c>
      <c r="AU309" s="18" t="s">
        <v>84</v>
      </c>
    </row>
    <row r="310" s="13" customFormat="1">
      <c r="A310" s="13"/>
      <c r="B310" s="231"/>
      <c r="C310" s="232"/>
      <c r="D310" s="233" t="s">
        <v>161</v>
      </c>
      <c r="E310" s="234" t="s">
        <v>19</v>
      </c>
      <c r="F310" s="235" t="s">
        <v>778</v>
      </c>
      <c r="G310" s="232"/>
      <c r="H310" s="234" t="s">
        <v>19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161</v>
      </c>
      <c r="AU310" s="241" t="s">
        <v>84</v>
      </c>
      <c r="AV310" s="13" t="s">
        <v>82</v>
      </c>
      <c r="AW310" s="13" t="s">
        <v>37</v>
      </c>
      <c r="AX310" s="13" t="s">
        <v>76</v>
      </c>
      <c r="AY310" s="241" t="s">
        <v>149</v>
      </c>
    </row>
    <row r="311" s="14" customFormat="1">
      <c r="A311" s="14"/>
      <c r="B311" s="242"/>
      <c r="C311" s="243"/>
      <c r="D311" s="233" t="s">
        <v>161</v>
      </c>
      <c r="E311" s="244" t="s">
        <v>19</v>
      </c>
      <c r="F311" s="245" t="s">
        <v>82</v>
      </c>
      <c r="G311" s="243"/>
      <c r="H311" s="246">
        <v>1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2" t="s">
        <v>161</v>
      </c>
      <c r="AU311" s="252" t="s">
        <v>84</v>
      </c>
      <c r="AV311" s="14" t="s">
        <v>84</v>
      </c>
      <c r="AW311" s="14" t="s">
        <v>37</v>
      </c>
      <c r="AX311" s="14" t="s">
        <v>82</v>
      </c>
      <c r="AY311" s="252" t="s">
        <v>149</v>
      </c>
    </row>
    <row r="312" s="2" customFormat="1" ht="16.5" customHeight="1">
      <c r="A312" s="39"/>
      <c r="B312" s="40"/>
      <c r="C312" s="264" t="s">
        <v>479</v>
      </c>
      <c r="D312" s="264" t="s">
        <v>242</v>
      </c>
      <c r="E312" s="265" t="s">
        <v>990</v>
      </c>
      <c r="F312" s="266" t="s">
        <v>991</v>
      </c>
      <c r="G312" s="267" t="s">
        <v>155</v>
      </c>
      <c r="H312" s="268">
        <v>1</v>
      </c>
      <c r="I312" s="269"/>
      <c r="J312" s="270">
        <f>ROUND(I312*H312,2)</f>
        <v>0</v>
      </c>
      <c r="K312" s="266" t="s">
        <v>156</v>
      </c>
      <c r="L312" s="271"/>
      <c r="M312" s="272" t="s">
        <v>19</v>
      </c>
      <c r="N312" s="273" t="s">
        <v>47</v>
      </c>
      <c r="O312" s="85"/>
      <c r="P312" s="222">
        <f>O312*H312</f>
        <v>0</v>
      </c>
      <c r="Q312" s="222">
        <v>0.0016800000000000001</v>
      </c>
      <c r="R312" s="222">
        <f>Q312*H312</f>
        <v>0.0016800000000000001</v>
      </c>
      <c r="S312" s="222">
        <v>0</v>
      </c>
      <c r="T312" s="223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4" t="s">
        <v>342</v>
      </c>
      <c r="AT312" s="224" t="s">
        <v>242</v>
      </c>
      <c r="AU312" s="224" t="s">
        <v>84</v>
      </c>
      <c r="AY312" s="18" t="s">
        <v>149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8" t="s">
        <v>82</v>
      </c>
      <c r="BK312" s="225">
        <f>ROUND(I312*H312,2)</f>
        <v>0</v>
      </c>
      <c r="BL312" s="18" t="s">
        <v>247</v>
      </c>
      <c r="BM312" s="224" t="s">
        <v>992</v>
      </c>
    </row>
    <row r="313" s="2" customFormat="1">
      <c r="A313" s="39"/>
      <c r="B313" s="40"/>
      <c r="C313" s="41"/>
      <c r="D313" s="226" t="s">
        <v>159</v>
      </c>
      <c r="E313" s="41"/>
      <c r="F313" s="227" t="s">
        <v>993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159</v>
      </c>
      <c r="AU313" s="18" t="s">
        <v>84</v>
      </c>
    </row>
    <row r="314" s="13" customFormat="1">
      <c r="A314" s="13"/>
      <c r="B314" s="231"/>
      <c r="C314" s="232"/>
      <c r="D314" s="233" t="s">
        <v>161</v>
      </c>
      <c r="E314" s="234" t="s">
        <v>19</v>
      </c>
      <c r="F314" s="235" t="s">
        <v>778</v>
      </c>
      <c r="G314" s="232"/>
      <c r="H314" s="234" t="s">
        <v>19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161</v>
      </c>
      <c r="AU314" s="241" t="s">
        <v>84</v>
      </c>
      <c r="AV314" s="13" t="s">
        <v>82</v>
      </c>
      <c r="AW314" s="13" t="s">
        <v>37</v>
      </c>
      <c r="AX314" s="13" t="s">
        <v>76</v>
      </c>
      <c r="AY314" s="241" t="s">
        <v>149</v>
      </c>
    </row>
    <row r="315" s="14" customFormat="1">
      <c r="A315" s="14"/>
      <c r="B315" s="242"/>
      <c r="C315" s="243"/>
      <c r="D315" s="233" t="s">
        <v>161</v>
      </c>
      <c r="E315" s="244" t="s">
        <v>19</v>
      </c>
      <c r="F315" s="245" t="s">
        <v>82</v>
      </c>
      <c r="G315" s="243"/>
      <c r="H315" s="246">
        <v>1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161</v>
      </c>
      <c r="AU315" s="252" t="s">
        <v>84</v>
      </c>
      <c r="AV315" s="14" t="s">
        <v>84</v>
      </c>
      <c r="AW315" s="14" t="s">
        <v>37</v>
      </c>
      <c r="AX315" s="14" t="s">
        <v>82</v>
      </c>
      <c r="AY315" s="252" t="s">
        <v>149</v>
      </c>
    </row>
    <row r="316" s="2" customFormat="1" ht="24.15" customHeight="1">
      <c r="A316" s="39"/>
      <c r="B316" s="40"/>
      <c r="C316" s="213" t="s">
        <v>483</v>
      </c>
      <c r="D316" s="213" t="s">
        <v>152</v>
      </c>
      <c r="E316" s="214" t="s">
        <v>994</v>
      </c>
      <c r="F316" s="215" t="s">
        <v>995</v>
      </c>
      <c r="G316" s="216" t="s">
        <v>459</v>
      </c>
      <c r="H316" s="217">
        <v>1</v>
      </c>
      <c r="I316" s="218"/>
      <c r="J316" s="219">
        <f>ROUND(I316*H316,2)</f>
        <v>0</v>
      </c>
      <c r="K316" s="215" t="s">
        <v>19</v>
      </c>
      <c r="L316" s="45"/>
      <c r="M316" s="220" t="s">
        <v>19</v>
      </c>
      <c r="N316" s="221" t="s">
        <v>47</v>
      </c>
      <c r="O316" s="85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247</v>
      </c>
      <c r="AT316" s="224" t="s">
        <v>152</v>
      </c>
      <c r="AU316" s="224" t="s">
        <v>84</v>
      </c>
      <c r="AY316" s="18" t="s">
        <v>149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82</v>
      </c>
      <c r="BK316" s="225">
        <f>ROUND(I316*H316,2)</f>
        <v>0</v>
      </c>
      <c r="BL316" s="18" t="s">
        <v>247</v>
      </c>
      <c r="BM316" s="224" t="s">
        <v>996</v>
      </c>
    </row>
    <row r="317" s="13" customFormat="1">
      <c r="A317" s="13"/>
      <c r="B317" s="231"/>
      <c r="C317" s="232"/>
      <c r="D317" s="233" t="s">
        <v>161</v>
      </c>
      <c r="E317" s="234" t="s">
        <v>19</v>
      </c>
      <c r="F317" s="235" t="s">
        <v>778</v>
      </c>
      <c r="G317" s="232"/>
      <c r="H317" s="234" t="s">
        <v>19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161</v>
      </c>
      <c r="AU317" s="241" t="s">
        <v>84</v>
      </c>
      <c r="AV317" s="13" t="s">
        <v>82</v>
      </c>
      <c r="AW317" s="13" t="s">
        <v>37</v>
      </c>
      <c r="AX317" s="13" t="s">
        <v>76</v>
      </c>
      <c r="AY317" s="241" t="s">
        <v>149</v>
      </c>
    </row>
    <row r="318" s="14" customFormat="1">
      <c r="A318" s="14"/>
      <c r="B318" s="242"/>
      <c r="C318" s="243"/>
      <c r="D318" s="233" t="s">
        <v>161</v>
      </c>
      <c r="E318" s="244" t="s">
        <v>19</v>
      </c>
      <c r="F318" s="245" t="s">
        <v>82</v>
      </c>
      <c r="G318" s="243"/>
      <c r="H318" s="246">
        <v>1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161</v>
      </c>
      <c r="AU318" s="252" t="s">
        <v>84</v>
      </c>
      <c r="AV318" s="14" t="s">
        <v>84</v>
      </c>
      <c r="AW318" s="14" t="s">
        <v>37</v>
      </c>
      <c r="AX318" s="14" t="s">
        <v>82</v>
      </c>
      <c r="AY318" s="252" t="s">
        <v>149</v>
      </c>
    </row>
    <row r="319" s="2" customFormat="1" ht="44.25" customHeight="1">
      <c r="A319" s="39"/>
      <c r="B319" s="40"/>
      <c r="C319" s="213" t="s">
        <v>488</v>
      </c>
      <c r="D319" s="213" t="s">
        <v>152</v>
      </c>
      <c r="E319" s="214" t="s">
        <v>997</v>
      </c>
      <c r="F319" s="215" t="s">
        <v>998</v>
      </c>
      <c r="G319" s="216" t="s">
        <v>210</v>
      </c>
      <c r="H319" s="217">
        <v>0.052999999999999998</v>
      </c>
      <c r="I319" s="218"/>
      <c r="J319" s="219">
        <f>ROUND(I319*H319,2)</f>
        <v>0</v>
      </c>
      <c r="K319" s="215" t="s">
        <v>156</v>
      </c>
      <c r="L319" s="45"/>
      <c r="M319" s="220" t="s">
        <v>19</v>
      </c>
      <c r="N319" s="221" t="s">
        <v>47</v>
      </c>
      <c r="O319" s="85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247</v>
      </c>
      <c r="AT319" s="224" t="s">
        <v>152</v>
      </c>
      <c r="AU319" s="224" t="s">
        <v>84</v>
      </c>
      <c r="AY319" s="18" t="s">
        <v>149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82</v>
      </c>
      <c r="BK319" s="225">
        <f>ROUND(I319*H319,2)</f>
        <v>0</v>
      </c>
      <c r="BL319" s="18" t="s">
        <v>247</v>
      </c>
      <c r="BM319" s="224" t="s">
        <v>999</v>
      </c>
    </row>
    <row r="320" s="2" customFormat="1">
      <c r="A320" s="39"/>
      <c r="B320" s="40"/>
      <c r="C320" s="41"/>
      <c r="D320" s="226" t="s">
        <v>159</v>
      </c>
      <c r="E320" s="41"/>
      <c r="F320" s="227" t="s">
        <v>1000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159</v>
      </c>
      <c r="AU320" s="18" t="s">
        <v>84</v>
      </c>
    </row>
    <row r="321" s="2" customFormat="1" ht="49.05" customHeight="1">
      <c r="A321" s="39"/>
      <c r="B321" s="40"/>
      <c r="C321" s="213" t="s">
        <v>492</v>
      </c>
      <c r="D321" s="213" t="s">
        <v>152</v>
      </c>
      <c r="E321" s="214" t="s">
        <v>1001</v>
      </c>
      <c r="F321" s="215" t="s">
        <v>1002</v>
      </c>
      <c r="G321" s="216" t="s">
        <v>210</v>
      </c>
      <c r="H321" s="217">
        <v>0.052999999999999998</v>
      </c>
      <c r="I321" s="218"/>
      <c r="J321" s="219">
        <f>ROUND(I321*H321,2)</f>
        <v>0</v>
      </c>
      <c r="K321" s="215" t="s">
        <v>156</v>
      </c>
      <c r="L321" s="45"/>
      <c r="M321" s="220" t="s">
        <v>19</v>
      </c>
      <c r="N321" s="221" t="s">
        <v>47</v>
      </c>
      <c r="O321" s="85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247</v>
      </c>
      <c r="AT321" s="224" t="s">
        <v>152</v>
      </c>
      <c r="AU321" s="224" t="s">
        <v>84</v>
      </c>
      <c r="AY321" s="18" t="s">
        <v>149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8" t="s">
        <v>82</v>
      </c>
      <c r="BK321" s="225">
        <f>ROUND(I321*H321,2)</f>
        <v>0</v>
      </c>
      <c r="BL321" s="18" t="s">
        <v>247</v>
      </c>
      <c r="BM321" s="224" t="s">
        <v>1003</v>
      </c>
    </row>
    <row r="322" s="2" customFormat="1">
      <c r="A322" s="39"/>
      <c r="B322" s="40"/>
      <c r="C322" s="41"/>
      <c r="D322" s="226" t="s">
        <v>159</v>
      </c>
      <c r="E322" s="41"/>
      <c r="F322" s="227" t="s">
        <v>1004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159</v>
      </c>
      <c r="AU322" s="18" t="s">
        <v>84</v>
      </c>
    </row>
    <row r="323" s="12" customFormat="1" ht="22.8" customHeight="1">
      <c r="A323" s="12"/>
      <c r="B323" s="197"/>
      <c r="C323" s="198"/>
      <c r="D323" s="199" t="s">
        <v>75</v>
      </c>
      <c r="E323" s="211" t="s">
        <v>1005</v>
      </c>
      <c r="F323" s="211" t="s">
        <v>1006</v>
      </c>
      <c r="G323" s="198"/>
      <c r="H323" s="198"/>
      <c r="I323" s="201"/>
      <c r="J323" s="212">
        <f>BK323</f>
        <v>0</v>
      </c>
      <c r="K323" s="198"/>
      <c r="L323" s="203"/>
      <c r="M323" s="204"/>
      <c r="N323" s="205"/>
      <c r="O323" s="205"/>
      <c r="P323" s="206">
        <f>SUM(P324:P331)</f>
        <v>0</v>
      </c>
      <c r="Q323" s="205"/>
      <c r="R323" s="206">
        <f>SUM(R324:R331)</f>
        <v>0.00072000000000000005</v>
      </c>
      <c r="S323" s="205"/>
      <c r="T323" s="207">
        <f>SUM(T324:T331)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8" t="s">
        <v>84</v>
      </c>
      <c r="AT323" s="209" t="s">
        <v>75</v>
      </c>
      <c r="AU323" s="209" t="s">
        <v>82</v>
      </c>
      <c r="AY323" s="208" t="s">
        <v>149</v>
      </c>
      <c r="BK323" s="210">
        <f>SUM(BK324:BK331)</f>
        <v>0</v>
      </c>
    </row>
    <row r="324" s="2" customFormat="1" ht="24.15" customHeight="1">
      <c r="A324" s="39"/>
      <c r="B324" s="40"/>
      <c r="C324" s="213" t="s">
        <v>497</v>
      </c>
      <c r="D324" s="213" t="s">
        <v>152</v>
      </c>
      <c r="E324" s="214" t="s">
        <v>1007</v>
      </c>
      <c r="F324" s="215" t="s">
        <v>1008</v>
      </c>
      <c r="G324" s="216" t="s">
        <v>155</v>
      </c>
      <c r="H324" s="217">
        <v>2</v>
      </c>
      <c r="I324" s="218"/>
      <c r="J324" s="219">
        <f>ROUND(I324*H324,2)</f>
        <v>0</v>
      </c>
      <c r="K324" s="215" t="s">
        <v>156</v>
      </c>
      <c r="L324" s="45"/>
      <c r="M324" s="220" t="s">
        <v>19</v>
      </c>
      <c r="N324" s="221" t="s">
        <v>47</v>
      </c>
      <c r="O324" s="85"/>
      <c r="P324" s="222">
        <f>O324*H324</f>
        <v>0</v>
      </c>
      <c r="Q324" s="222">
        <v>0.00019000000000000001</v>
      </c>
      <c r="R324" s="222">
        <f>Q324*H324</f>
        <v>0.00038000000000000002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247</v>
      </c>
      <c r="AT324" s="224" t="s">
        <v>152</v>
      </c>
      <c r="AU324" s="224" t="s">
        <v>84</v>
      </c>
      <c r="AY324" s="18" t="s">
        <v>149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82</v>
      </c>
      <c r="BK324" s="225">
        <f>ROUND(I324*H324,2)</f>
        <v>0</v>
      </c>
      <c r="BL324" s="18" t="s">
        <v>247</v>
      </c>
      <c r="BM324" s="224" t="s">
        <v>1009</v>
      </c>
    </row>
    <row r="325" s="2" customFormat="1">
      <c r="A325" s="39"/>
      <c r="B325" s="40"/>
      <c r="C325" s="41"/>
      <c r="D325" s="226" t="s">
        <v>159</v>
      </c>
      <c r="E325" s="41"/>
      <c r="F325" s="227" t="s">
        <v>1010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159</v>
      </c>
      <c r="AU325" s="18" t="s">
        <v>84</v>
      </c>
    </row>
    <row r="326" s="13" customFormat="1">
      <c r="A326" s="13"/>
      <c r="B326" s="231"/>
      <c r="C326" s="232"/>
      <c r="D326" s="233" t="s">
        <v>161</v>
      </c>
      <c r="E326" s="234" t="s">
        <v>19</v>
      </c>
      <c r="F326" s="235" t="s">
        <v>778</v>
      </c>
      <c r="G326" s="232"/>
      <c r="H326" s="234" t="s">
        <v>19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161</v>
      </c>
      <c r="AU326" s="241" t="s">
        <v>84</v>
      </c>
      <c r="AV326" s="13" t="s">
        <v>82</v>
      </c>
      <c r="AW326" s="13" t="s">
        <v>37</v>
      </c>
      <c r="AX326" s="13" t="s">
        <v>76</v>
      </c>
      <c r="AY326" s="241" t="s">
        <v>149</v>
      </c>
    </row>
    <row r="327" s="14" customFormat="1">
      <c r="A327" s="14"/>
      <c r="B327" s="242"/>
      <c r="C327" s="243"/>
      <c r="D327" s="233" t="s">
        <v>161</v>
      </c>
      <c r="E327" s="244" t="s">
        <v>19</v>
      </c>
      <c r="F327" s="245" t="s">
        <v>84</v>
      </c>
      <c r="G327" s="243"/>
      <c r="H327" s="246">
        <v>2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161</v>
      </c>
      <c r="AU327" s="252" t="s">
        <v>84</v>
      </c>
      <c r="AV327" s="14" t="s">
        <v>84</v>
      </c>
      <c r="AW327" s="14" t="s">
        <v>37</v>
      </c>
      <c r="AX327" s="14" t="s">
        <v>82</v>
      </c>
      <c r="AY327" s="252" t="s">
        <v>149</v>
      </c>
    </row>
    <row r="328" s="2" customFormat="1" ht="24.15" customHeight="1">
      <c r="A328" s="39"/>
      <c r="B328" s="40"/>
      <c r="C328" s="213" t="s">
        <v>501</v>
      </c>
      <c r="D328" s="213" t="s">
        <v>152</v>
      </c>
      <c r="E328" s="214" t="s">
        <v>1011</v>
      </c>
      <c r="F328" s="215" t="s">
        <v>1012</v>
      </c>
      <c r="G328" s="216" t="s">
        <v>155</v>
      </c>
      <c r="H328" s="217">
        <v>1</v>
      </c>
      <c r="I328" s="218"/>
      <c r="J328" s="219">
        <f>ROUND(I328*H328,2)</f>
        <v>0</v>
      </c>
      <c r="K328" s="215" t="s">
        <v>156</v>
      </c>
      <c r="L328" s="45"/>
      <c r="M328" s="220" t="s">
        <v>19</v>
      </c>
      <c r="N328" s="221" t="s">
        <v>47</v>
      </c>
      <c r="O328" s="85"/>
      <c r="P328" s="222">
        <f>O328*H328</f>
        <v>0</v>
      </c>
      <c r="Q328" s="222">
        <v>0.00034000000000000002</v>
      </c>
      <c r="R328" s="222">
        <f>Q328*H328</f>
        <v>0.00034000000000000002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247</v>
      </c>
      <c r="AT328" s="224" t="s">
        <v>152</v>
      </c>
      <c r="AU328" s="224" t="s">
        <v>84</v>
      </c>
      <c r="AY328" s="18" t="s">
        <v>149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82</v>
      </c>
      <c r="BK328" s="225">
        <f>ROUND(I328*H328,2)</f>
        <v>0</v>
      </c>
      <c r="BL328" s="18" t="s">
        <v>247</v>
      </c>
      <c r="BM328" s="224" t="s">
        <v>1013</v>
      </c>
    </row>
    <row r="329" s="2" customFormat="1">
      <c r="A329" s="39"/>
      <c r="B329" s="40"/>
      <c r="C329" s="41"/>
      <c r="D329" s="226" t="s">
        <v>159</v>
      </c>
      <c r="E329" s="41"/>
      <c r="F329" s="227" t="s">
        <v>1014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159</v>
      </c>
      <c r="AU329" s="18" t="s">
        <v>84</v>
      </c>
    </row>
    <row r="330" s="13" customFormat="1">
      <c r="A330" s="13"/>
      <c r="B330" s="231"/>
      <c r="C330" s="232"/>
      <c r="D330" s="233" t="s">
        <v>161</v>
      </c>
      <c r="E330" s="234" t="s">
        <v>19</v>
      </c>
      <c r="F330" s="235" t="s">
        <v>778</v>
      </c>
      <c r="G330" s="232"/>
      <c r="H330" s="234" t="s">
        <v>19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161</v>
      </c>
      <c r="AU330" s="241" t="s">
        <v>84</v>
      </c>
      <c r="AV330" s="13" t="s">
        <v>82</v>
      </c>
      <c r="AW330" s="13" t="s">
        <v>37</v>
      </c>
      <c r="AX330" s="13" t="s">
        <v>76</v>
      </c>
      <c r="AY330" s="241" t="s">
        <v>149</v>
      </c>
    </row>
    <row r="331" s="14" customFormat="1">
      <c r="A331" s="14"/>
      <c r="B331" s="242"/>
      <c r="C331" s="243"/>
      <c r="D331" s="233" t="s">
        <v>161</v>
      </c>
      <c r="E331" s="244" t="s">
        <v>19</v>
      </c>
      <c r="F331" s="245" t="s">
        <v>82</v>
      </c>
      <c r="G331" s="243"/>
      <c r="H331" s="246">
        <v>1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161</v>
      </c>
      <c r="AU331" s="252" t="s">
        <v>84</v>
      </c>
      <c r="AV331" s="14" t="s">
        <v>84</v>
      </c>
      <c r="AW331" s="14" t="s">
        <v>37</v>
      </c>
      <c r="AX331" s="14" t="s">
        <v>82</v>
      </c>
      <c r="AY331" s="252" t="s">
        <v>149</v>
      </c>
    </row>
    <row r="332" s="12" customFormat="1" ht="25.92" customHeight="1">
      <c r="A332" s="12"/>
      <c r="B332" s="197"/>
      <c r="C332" s="198"/>
      <c r="D332" s="199" t="s">
        <v>75</v>
      </c>
      <c r="E332" s="200" t="s">
        <v>758</v>
      </c>
      <c r="F332" s="200" t="s">
        <v>759</v>
      </c>
      <c r="G332" s="198"/>
      <c r="H332" s="198"/>
      <c r="I332" s="201"/>
      <c r="J332" s="202">
        <f>BK332</f>
        <v>0</v>
      </c>
      <c r="K332" s="198"/>
      <c r="L332" s="203"/>
      <c r="M332" s="204"/>
      <c r="N332" s="205"/>
      <c r="O332" s="205"/>
      <c r="P332" s="206">
        <f>SUM(P333:P336)</f>
        <v>0</v>
      </c>
      <c r="Q332" s="205"/>
      <c r="R332" s="206">
        <f>SUM(R333:R336)</f>
        <v>0</v>
      </c>
      <c r="S332" s="205"/>
      <c r="T332" s="207">
        <f>SUM(T333:T336)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8" t="s">
        <v>157</v>
      </c>
      <c r="AT332" s="209" t="s">
        <v>75</v>
      </c>
      <c r="AU332" s="209" t="s">
        <v>76</v>
      </c>
      <c r="AY332" s="208" t="s">
        <v>149</v>
      </c>
      <c r="BK332" s="210">
        <f>SUM(BK333:BK336)</f>
        <v>0</v>
      </c>
    </row>
    <row r="333" s="2" customFormat="1" ht="49.05" customHeight="1">
      <c r="A333" s="39"/>
      <c r="B333" s="40"/>
      <c r="C333" s="213" t="s">
        <v>506</v>
      </c>
      <c r="D333" s="213" t="s">
        <v>152</v>
      </c>
      <c r="E333" s="214" t="s">
        <v>1015</v>
      </c>
      <c r="F333" s="215" t="s">
        <v>1016</v>
      </c>
      <c r="G333" s="216" t="s">
        <v>763</v>
      </c>
      <c r="H333" s="217">
        <v>8</v>
      </c>
      <c r="I333" s="218"/>
      <c r="J333" s="219">
        <f>ROUND(I333*H333,2)</f>
        <v>0</v>
      </c>
      <c r="K333" s="215" t="s">
        <v>156</v>
      </c>
      <c r="L333" s="45"/>
      <c r="M333" s="220" t="s">
        <v>19</v>
      </c>
      <c r="N333" s="221" t="s">
        <v>47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764</v>
      </c>
      <c r="AT333" s="224" t="s">
        <v>152</v>
      </c>
      <c r="AU333" s="224" t="s">
        <v>82</v>
      </c>
      <c r="AY333" s="18" t="s">
        <v>149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82</v>
      </c>
      <c r="BK333" s="225">
        <f>ROUND(I333*H333,2)</f>
        <v>0</v>
      </c>
      <c r="BL333" s="18" t="s">
        <v>764</v>
      </c>
      <c r="BM333" s="224" t="s">
        <v>1017</v>
      </c>
    </row>
    <row r="334" s="2" customFormat="1">
      <c r="A334" s="39"/>
      <c r="B334" s="40"/>
      <c r="C334" s="41"/>
      <c r="D334" s="226" t="s">
        <v>159</v>
      </c>
      <c r="E334" s="41"/>
      <c r="F334" s="227" t="s">
        <v>1018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159</v>
      </c>
      <c r="AU334" s="18" t="s">
        <v>82</v>
      </c>
    </row>
    <row r="335" s="13" customFormat="1">
      <c r="A335" s="13"/>
      <c r="B335" s="231"/>
      <c r="C335" s="232"/>
      <c r="D335" s="233" t="s">
        <v>161</v>
      </c>
      <c r="E335" s="234" t="s">
        <v>19</v>
      </c>
      <c r="F335" s="235" t="s">
        <v>778</v>
      </c>
      <c r="G335" s="232"/>
      <c r="H335" s="234" t="s">
        <v>19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161</v>
      </c>
      <c r="AU335" s="241" t="s">
        <v>82</v>
      </c>
      <c r="AV335" s="13" t="s">
        <v>82</v>
      </c>
      <c r="AW335" s="13" t="s">
        <v>37</v>
      </c>
      <c r="AX335" s="13" t="s">
        <v>76</v>
      </c>
      <c r="AY335" s="241" t="s">
        <v>149</v>
      </c>
    </row>
    <row r="336" s="14" customFormat="1">
      <c r="A336" s="14"/>
      <c r="B336" s="242"/>
      <c r="C336" s="243"/>
      <c r="D336" s="233" t="s">
        <v>161</v>
      </c>
      <c r="E336" s="244" t="s">
        <v>19</v>
      </c>
      <c r="F336" s="245" t="s">
        <v>201</v>
      </c>
      <c r="G336" s="243"/>
      <c r="H336" s="246">
        <v>8</v>
      </c>
      <c r="I336" s="247"/>
      <c r="J336" s="243"/>
      <c r="K336" s="243"/>
      <c r="L336" s="248"/>
      <c r="M336" s="274"/>
      <c r="N336" s="275"/>
      <c r="O336" s="275"/>
      <c r="P336" s="275"/>
      <c r="Q336" s="275"/>
      <c r="R336" s="275"/>
      <c r="S336" s="275"/>
      <c r="T336" s="27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161</v>
      </c>
      <c r="AU336" s="252" t="s">
        <v>82</v>
      </c>
      <c r="AV336" s="14" t="s">
        <v>84</v>
      </c>
      <c r="AW336" s="14" t="s">
        <v>37</v>
      </c>
      <c r="AX336" s="14" t="s">
        <v>82</v>
      </c>
      <c r="AY336" s="252" t="s">
        <v>149</v>
      </c>
    </row>
    <row r="337" s="2" customFormat="1" ht="6.96" customHeight="1">
      <c r="A337" s="39"/>
      <c r="B337" s="60"/>
      <c r="C337" s="61"/>
      <c r="D337" s="61"/>
      <c r="E337" s="61"/>
      <c r="F337" s="61"/>
      <c r="G337" s="61"/>
      <c r="H337" s="61"/>
      <c r="I337" s="61"/>
      <c r="J337" s="61"/>
      <c r="K337" s="61"/>
      <c r="L337" s="45"/>
      <c r="M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</row>
  </sheetData>
  <sheetProtection sheet="1" autoFilter="0" formatColumns="0" formatRows="0" objects="1" scenarios="1" spinCount="100000" saltValue="uMMKxB1omW3v8ZrWr43p/8qKyu5r0N8piiN+r8SoCrib6hyFflP/jGs25YfN0pwSIzyBeLsDXTgdKpL5qWuRJA==" hashValue="7x0LyglaLVE3ekeGMNInVJqVc9CquI7Mc99w34jC9sVu0izf6wa3+/6NLYB90fEvb71X+J0WezUZ2YO4ytJBDQ==" algorithmName="SHA-512" password="CC35"/>
  <autoFilter ref="C97:K3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1_02/411388621"/>
    <hyperlink ref="F107" r:id="rId2" display="https://podminky.urs.cz/item/CS_URS_2021_02/611325221"/>
    <hyperlink ref="F111" r:id="rId3" display="https://podminky.urs.cz/item/CS_URS_2021_02/612135101"/>
    <hyperlink ref="F115" r:id="rId4" display="https://podminky.urs.cz/item/CS_URS_2021_02/612325121"/>
    <hyperlink ref="F120" r:id="rId5" display="https://podminky.urs.cz/item/CS_URS_2021_02/949101111"/>
    <hyperlink ref="F124" r:id="rId6" display="https://podminky.urs.cz/item/CS_URS_2021_02/974032132"/>
    <hyperlink ref="F128" r:id="rId7" display="https://podminky.urs.cz/item/CS_URS_2021_02/977151214"/>
    <hyperlink ref="F132" r:id="rId8" display="https://podminky.urs.cz/item/CS_URS_2021_02/977151221"/>
    <hyperlink ref="F137" r:id="rId9" display="https://podminky.urs.cz/item/CS_URS_2021_02/997013211"/>
    <hyperlink ref="F139" r:id="rId10" display="https://podminky.urs.cz/item/CS_URS_2021_02/997013501"/>
    <hyperlink ref="F141" r:id="rId11" display="https://podminky.urs.cz/item/CS_URS_2021_02/997013509"/>
    <hyperlink ref="F144" r:id="rId12" display="https://podminky.urs.cz/item/CS_URS_2021_02/997013631"/>
    <hyperlink ref="F147" r:id="rId13" display="https://podminky.urs.cz/item/CS_URS_2021_02/998018001"/>
    <hyperlink ref="F151" r:id="rId14" display="https://podminky.urs.cz/item/CS_URS_2021_02/713461831"/>
    <hyperlink ref="F155" r:id="rId15" display="https://podminky.urs.cz/item/CS_URS_2021_02/713463121"/>
    <hyperlink ref="F159" r:id="rId16" display="https://podminky.urs.cz/item/CS_URS_2021_02/28377100"/>
    <hyperlink ref="F164" r:id="rId17" display="https://podminky.urs.cz/item/CS_URS_2021_02/721171808"/>
    <hyperlink ref="F168" r:id="rId18" display="https://podminky.urs.cz/item/CS_URS_2021_02/721171915"/>
    <hyperlink ref="F172" r:id="rId19" display="https://podminky.urs.cz/item/CS_URS_2021_02/721174043"/>
    <hyperlink ref="F176" r:id="rId20" display="https://podminky.urs.cz/item/CS_URS_2021_02/721174005"/>
    <hyperlink ref="F180" r:id="rId21" display="https://podminky.urs.cz/item/CS_URS_2021_02/721194105"/>
    <hyperlink ref="F184" r:id="rId22" display="https://podminky.urs.cz/item/CS_URS_2021_02/721194109"/>
    <hyperlink ref="F188" r:id="rId23" display="https://podminky.urs.cz/item/CS_URS_2021_02/721210812"/>
    <hyperlink ref="F192" r:id="rId24" display="https://podminky.urs.cz/item/CS_URS_2021_02/721211402"/>
    <hyperlink ref="F196" r:id="rId25" display="https://podminky.urs.cz/item/CS_URS_2021_02/721220801"/>
    <hyperlink ref="F200" r:id="rId26" display="https://podminky.urs.cz/item/CS_URS_2021_02/721274123"/>
    <hyperlink ref="F204" r:id="rId27" display="https://podminky.urs.cz/item/CS_URS_2021_02/721290111"/>
    <hyperlink ref="F208" r:id="rId28" display="https://podminky.urs.cz/item/CS_URS_2021_02/998721101"/>
    <hyperlink ref="F210" r:id="rId29" display="https://podminky.urs.cz/item/CS_URS_2021_02/998721181"/>
    <hyperlink ref="F213" r:id="rId30" display="https://podminky.urs.cz/item/CS_URS_2021_02/722130801"/>
    <hyperlink ref="F217" r:id="rId31" display="https://podminky.urs.cz/item/CS_URS_2021_02/722130831"/>
    <hyperlink ref="F221" r:id="rId32" display="https://podminky.urs.cz/item/CS_URS_2021_02/722131931"/>
    <hyperlink ref="F225" r:id="rId33" display="https://podminky.urs.cz/item/CS_URS_2021_02/722160222"/>
    <hyperlink ref="F229" r:id="rId34" display="https://podminky.urs.cz/item/CS_URS_2021_02/722190401"/>
    <hyperlink ref="F233" r:id="rId35" display="https://podminky.urs.cz/item/CS_URS_2021_02/722220111"/>
    <hyperlink ref="F237" r:id="rId36" display="https://podminky.urs.cz/item/CS_URS_2021_02/722220121"/>
    <hyperlink ref="F241" r:id="rId37" display="https://podminky.urs.cz/item/CS_URS_2021_02/722220851"/>
    <hyperlink ref="F245" r:id="rId38" display="https://podminky.urs.cz/item/CS_URS_2021_02/722290226"/>
    <hyperlink ref="F249" r:id="rId39" display="https://podminky.urs.cz/item/CS_URS_2021_02/722290234"/>
    <hyperlink ref="F253" r:id="rId40" display="https://podminky.urs.cz/item/CS_URS_2021_02/998722101"/>
    <hyperlink ref="F255" r:id="rId41" display="https://podminky.urs.cz/item/CS_URS_2021_02/998722181"/>
    <hyperlink ref="F258" r:id="rId42" display="https://podminky.urs.cz/item/CS_URS_2021_02/725110811"/>
    <hyperlink ref="F262" r:id="rId43" display="https://podminky.urs.cz/item/CS_URS_2021_02/725112182"/>
    <hyperlink ref="F269" r:id="rId44" display="https://podminky.urs.cz/item/CS_URS_2021_02/725210821"/>
    <hyperlink ref="F273" r:id="rId45" display="https://podminky.urs.cz/item/CS_URS_2021_02/725211603"/>
    <hyperlink ref="F277" r:id="rId46" display="https://podminky.urs.cz/item/CS_URS_2021_02/725320822"/>
    <hyperlink ref="F281" r:id="rId47" display="https://podminky.urs.cz/item/CS_URS_2021_02/725800924"/>
    <hyperlink ref="F285" r:id="rId48" display="https://podminky.urs.cz/item/CS_URS_2021_02/725800993"/>
    <hyperlink ref="F289" r:id="rId49" display="https://podminky.urs.cz/item/CS_URS_2021_02/725813111"/>
    <hyperlink ref="F293" r:id="rId50" display="https://podminky.urs.cz/item/CS_URS_2021_02/725820801"/>
    <hyperlink ref="F297" r:id="rId51" display="https://podminky.urs.cz/item/CS_URS_2021_02/725821312"/>
    <hyperlink ref="F301" r:id="rId52" display="https://podminky.urs.cz/item/CS_URS_2021_02/725849411"/>
    <hyperlink ref="F305" r:id="rId53" display="https://podminky.urs.cz/item/CS_URS_2021_02/725840850"/>
    <hyperlink ref="F309" r:id="rId54" display="https://podminky.urs.cz/item/CS_URS_2021_02/725861102"/>
    <hyperlink ref="F313" r:id="rId55" display="https://podminky.urs.cz/item/CS_URS_2021_02/55145500"/>
    <hyperlink ref="F320" r:id="rId56" display="https://podminky.urs.cz/item/CS_URS_2021_02/998725101"/>
    <hyperlink ref="F322" r:id="rId57" display="https://podminky.urs.cz/item/CS_URS_2021_02/998725181"/>
    <hyperlink ref="F325" r:id="rId58" display="https://podminky.urs.cz/item/CS_URS_2021_02/727223123"/>
    <hyperlink ref="F329" r:id="rId59" display="https://podminky.urs.cz/item/CS_URS_2021_02/727223127"/>
    <hyperlink ref="F334" r:id="rId60" display="https://podminky.urs.cz/item/CS_URS_2021_02/HZS2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stávajícího urgentního příjmu</v>
      </c>
      <c r="F7" s="143"/>
      <c r="G7" s="143"/>
      <c r="H7" s="143"/>
      <c r="L7" s="21"/>
    </row>
    <row r="8" s="1" customFormat="1" ht="12" customHeight="1">
      <c r="B8" s="21"/>
      <c r="D8" s="143" t="s">
        <v>108</v>
      </c>
      <c r="L8" s="21"/>
    </row>
    <row r="9" s="2" customFormat="1" ht="16.5" customHeight="1">
      <c r="A9" s="39"/>
      <c r="B9" s="45"/>
      <c r="C9" s="39"/>
      <c r="D9" s="39"/>
      <c r="E9" s="144" t="s">
        <v>109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16. 8. 2021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39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ROUND((SUM(BE98:BE281)),  2)</f>
        <v>0</v>
      </c>
      <c r="G35" s="39"/>
      <c r="H35" s="39"/>
      <c r="I35" s="158">
        <v>0.20999999999999999</v>
      </c>
      <c r="J35" s="157">
        <f>ROUND(((SUM(BE98:BE281))*I35),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ROUND((SUM(BF98:BF281)),  2)</f>
        <v>0</v>
      </c>
      <c r="G36" s="39"/>
      <c r="H36" s="39"/>
      <c r="I36" s="158">
        <v>0.14999999999999999</v>
      </c>
      <c r="J36" s="157">
        <f>ROUND(((SUM(BF98:BF281))*I36),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ROUND((SUM(BG98:BG281)),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ROUND((SUM(BH98:BH281)),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ROUND((SUM(BI98:BI281)),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stávajícího urgentního příjmu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01 - D.1.5 - Vytápění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Vydmuchov 399/5, Karviná - Ráj</v>
      </c>
      <c r="G56" s="41"/>
      <c r="H56" s="41"/>
      <c r="I56" s="33" t="s">
        <v>23</v>
      </c>
      <c r="J56" s="73" t="str">
        <f>IF(J14="","",J14)</f>
        <v>16. 8. 2021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s poliklinikou Karviná-Ráj, p. o.</v>
      </c>
      <c r="G58" s="41"/>
      <c r="H58" s="41"/>
      <c r="I58" s="33" t="s">
        <v>33</v>
      </c>
      <c r="J58" s="37" t="str">
        <f>E23</f>
        <v>HAMROZI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Walach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113</v>
      </c>
      <c r="D61" s="172"/>
      <c r="E61" s="172"/>
      <c r="F61" s="172"/>
      <c r="G61" s="172"/>
      <c r="H61" s="172"/>
      <c r="I61" s="172"/>
      <c r="J61" s="173" t="s">
        <v>114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5"/>
      <c r="C64" s="176"/>
      <c r="D64" s="177" t="s">
        <v>116</v>
      </c>
      <c r="E64" s="178"/>
      <c r="F64" s="178"/>
      <c r="G64" s="178"/>
      <c r="H64" s="178"/>
      <c r="I64" s="178"/>
      <c r="J64" s="179">
        <f>J99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117</v>
      </c>
      <c r="E65" s="183"/>
      <c r="F65" s="183"/>
      <c r="G65" s="183"/>
      <c r="H65" s="183"/>
      <c r="I65" s="183"/>
      <c r="J65" s="184">
        <f>J100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768</v>
      </c>
      <c r="E66" s="183"/>
      <c r="F66" s="183"/>
      <c r="G66" s="183"/>
      <c r="H66" s="183"/>
      <c r="I66" s="183"/>
      <c r="J66" s="184">
        <f>J105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118</v>
      </c>
      <c r="E67" s="183"/>
      <c r="F67" s="183"/>
      <c r="G67" s="183"/>
      <c r="H67" s="183"/>
      <c r="I67" s="183"/>
      <c r="J67" s="184">
        <f>J110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119</v>
      </c>
      <c r="E68" s="183"/>
      <c r="F68" s="183"/>
      <c r="G68" s="183"/>
      <c r="H68" s="183"/>
      <c r="I68" s="183"/>
      <c r="J68" s="184">
        <f>J127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120</v>
      </c>
      <c r="E69" s="183"/>
      <c r="F69" s="183"/>
      <c r="G69" s="183"/>
      <c r="H69" s="183"/>
      <c r="I69" s="183"/>
      <c r="J69" s="184">
        <f>J144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121</v>
      </c>
      <c r="E70" s="183"/>
      <c r="F70" s="183"/>
      <c r="G70" s="183"/>
      <c r="H70" s="183"/>
      <c r="I70" s="183"/>
      <c r="J70" s="184">
        <f>J154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5"/>
      <c r="C71" s="176"/>
      <c r="D71" s="177" t="s">
        <v>122</v>
      </c>
      <c r="E71" s="178"/>
      <c r="F71" s="178"/>
      <c r="G71" s="178"/>
      <c r="H71" s="178"/>
      <c r="I71" s="178"/>
      <c r="J71" s="179">
        <f>J157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1"/>
      <c r="C72" s="126"/>
      <c r="D72" s="182" t="s">
        <v>769</v>
      </c>
      <c r="E72" s="183"/>
      <c r="F72" s="183"/>
      <c r="G72" s="183"/>
      <c r="H72" s="183"/>
      <c r="I72" s="183"/>
      <c r="J72" s="184">
        <f>J158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772</v>
      </c>
      <c r="E73" s="183"/>
      <c r="F73" s="183"/>
      <c r="G73" s="183"/>
      <c r="H73" s="183"/>
      <c r="I73" s="183"/>
      <c r="J73" s="184">
        <f>J183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1020</v>
      </c>
      <c r="E74" s="183"/>
      <c r="F74" s="183"/>
      <c r="G74" s="183"/>
      <c r="H74" s="183"/>
      <c r="I74" s="183"/>
      <c r="J74" s="184">
        <f>J187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1021</v>
      </c>
      <c r="E75" s="183"/>
      <c r="F75" s="183"/>
      <c r="G75" s="183"/>
      <c r="H75" s="183"/>
      <c r="I75" s="183"/>
      <c r="J75" s="184">
        <f>J220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1"/>
      <c r="C76" s="126"/>
      <c r="D76" s="182" t="s">
        <v>1022</v>
      </c>
      <c r="E76" s="183"/>
      <c r="F76" s="183"/>
      <c r="G76" s="183"/>
      <c r="H76" s="183"/>
      <c r="I76" s="183"/>
      <c r="J76" s="184">
        <f>J252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134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70" t="str">
        <f>E7</f>
        <v>Rekonstrukce stávajícího urgentního příjmu</v>
      </c>
      <c r="F86" s="33"/>
      <c r="G86" s="33"/>
      <c r="H86" s="33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" customFormat="1" ht="12" customHeight="1">
      <c r="B87" s="22"/>
      <c r="C87" s="33" t="s">
        <v>108</v>
      </c>
      <c r="D87" s="23"/>
      <c r="E87" s="23"/>
      <c r="F87" s="23"/>
      <c r="G87" s="23"/>
      <c r="H87" s="23"/>
      <c r="I87" s="23"/>
      <c r="J87" s="23"/>
      <c r="K87" s="23"/>
      <c r="L87" s="21"/>
    </row>
    <row r="88" s="2" customFormat="1" ht="16.5" customHeight="1">
      <c r="A88" s="39"/>
      <c r="B88" s="40"/>
      <c r="C88" s="41"/>
      <c r="D88" s="41"/>
      <c r="E88" s="170" t="s">
        <v>109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110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E11</f>
        <v>SO 01 - D.1.5 - Vytápění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21</v>
      </c>
      <c r="D92" s="41"/>
      <c r="E92" s="41"/>
      <c r="F92" s="28" t="str">
        <f>F14</f>
        <v>Vydmuchov 399/5, Karviná - Ráj</v>
      </c>
      <c r="G92" s="41"/>
      <c r="H92" s="41"/>
      <c r="I92" s="33" t="s">
        <v>23</v>
      </c>
      <c r="J92" s="73" t="str">
        <f>IF(J14="","",J14)</f>
        <v>16. 8. 2021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25</v>
      </c>
      <c r="D94" s="41"/>
      <c r="E94" s="41"/>
      <c r="F94" s="28" t="str">
        <f>E17</f>
        <v>Nemocnice s poliklinikou Karviná-Ráj, p. o.</v>
      </c>
      <c r="G94" s="41"/>
      <c r="H94" s="41"/>
      <c r="I94" s="33" t="s">
        <v>33</v>
      </c>
      <c r="J94" s="37" t="str">
        <f>E23</f>
        <v>HAMROZI s.r.o.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31</v>
      </c>
      <c r="D95" s="41"/>
      <c r="E95" s="41"/>
      <c r="F95" s="28" t="str">
        <f>IF(E20="","",E20)</f>
        <v>Vyplň údaj</v>
      </c>
      <c r="G95" s="41"/>
      <c r="H95" s="41"/>
      <c r="I95" s="33" t="s">
        <v>38</v>
      </c>
      <c r="J95" s="37" t="str">
        <f>E26</f>
        <v>Walach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6"/>
      <c r="B97" s="187"/>
      <c r="C97" s="188" t="s">
        <v>135</v>
      </c>
      <c r="D97" s="189" t="s">
        <v>61</v>
      </c>
      <c r="E97" s="189" t="s">
        <v>57</v>
      </c>
      <c r="F97" s="189" t="s">
        <v>58</v>
      </c>
      <c r="G97" s="189" t="s">
        <v>136</v>
      </c>
      <c r="H97" s="189" t="s">
        <v>137</v>
      </c>
      <c r="I97" s="189" t="s">
        <v>138</v>
      </c>
      <c r="J97" s="189" t="s">
        <v>114</v>
      </c>
      <c r="K97" s="190" t="s">
        <v>139</v>
      </c>
      <c r="L97" s="191"/>
      <c r="M97" s="93" t="s">
        <v>19</v>
      </c>
      <c r="N97" s="94" t="s">
        <v>46</v>
      </c>
      <c r="O97" s="94" t="s">
        <v>140</v>
      </c>
      <c r="P97" s="94" t="s">
        <v>141</v>
      </c>
      <c r="Q97" s="94" t="s">
        <v>142</v>
      </c>
      <c r="R97" s="94" t="s">
        <v>143</v>
      </c>
      <c r="S97" s="94" t="s">
        <v>144</v>
      </c>
      <c r="T97" s="95" t="s">
        <v>145</v>
      </c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</row>
    <row r="98" s="2" customFormat="1" ht="22.8" customHeight="1">
      <c r="A98" s="39"/>
      <c r="B98" s="40"/>
      <c r="C98" s="100" t="s">
        <v>146</v>
      </c>
      <c r="D98" s="41"/>
      <c r="E98" s="41"/>
      <c r="F98" s="41"/>
      <c r="G98" s="41"/>
      <c r="H98" s="41"/>
      <c r="I98" s="41"/>
      <c r="J98" s="192">
        <f>BK98</f>
        <v>0</v>
      </c>
      <c r="K98" s="41"/>
      <c r="L98" s="45"/>
      <c r="M98" s="96"/>
      <c r="N98" s="193"/>
      <c r="O98" s="97"/>
      <c r="P98" s="194">
        <f>P99+P157</f>
        <v>0</v>
      </c>
      <c r="Q98" s="97"/>
      <c r="R98" s="194">
        <f>R99+R157</f>
        <v>0.21886899999999998</v>
      </c>
      <c r="S98" s="97"/>
      <c r="T98" s="195">
        <f>T99+T157</f>
        <v>0.083529999999999993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75</v>
      </c>
      <c r="AU98" s="18" t="s">
        <v>115</v>
      </c>
      <c r="BK98" s="196">
        <f>BK99+BK157</f>
        <v>0</v>
      </c>
    </row>
    <row r="99" s="12" customFormat="1" ht="25.92" customHeight="1">
      <c r="A99" s="12"/>
      <c r="B99" s="197"/>
      <c r="C99" s="198"/>
      <c r="D99" s="199" t="s">
        <v>75</v>
      </c>
      <c r="E99" s="200" t="s">
        <v>147</v>
      </c>
      <c r="F99" s="200" t="s">
        <v>148</v>
      </c>
      <c r="G99" s="198"/>
      <c r="H99" s="198"/>
      <c r="I99" s="201"/>
      <c r="J99" s="202">
        <f>BK99</f>
        <v>0</v>
      </c>
      <c r="K99" s="198"/>
      <c r="L99" s="203"/>
      <c r="M99" s="204"/>
      <c r="N99" s="205"/>
      <c r="O99" s="205"/>
      <c r="P99" s="206">
        <f>P100+P105+P110+P127+P144+P154</f>
        <v>0</v>
      </c>
      <c r="Q99" s="205"/>
      <c r="R99" s="206">
        <f>R100+R105+R110+R127+R144+R154</f>
        <v>0.154499</v>
      </c>
      <c r="S99" s="205"/>
      <c r="T99" s="207">
        <f>T100+T105+T110+T127+T144+T154</f>
        <v>0.0094699999999999993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82</v>
      </c>
      <c r="AT99" s="209" t="s">
        <v>75</v>
      </c>
      <c r="AU99" s="209" t="s">
        <v>76</v>
      </c>
      <c r="AY99" s="208" t="s">
        <v>149</v>
      </c>
      <c r="BK99" s="210">
        <f>BK100+BK105+BK110+BK127+BK144+BK154</f>
        <v>0</v>
      </c>
    </row>
    <row r="100" s="12" customFormat="1" ht="22.8" customHeight="1">
      <c r="A100" s="12"/>
      <c r="B100" s="197"/>
      <c r="C100" s="198"/>
      <c r="D100" s="199" t="s">
        <v>75</v>
      </c>
      <c r="E100" s="211" t="s">
        <v>150</v>
      </c>
      <c r="F100" s="211" t="s">
        <v>151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SUM(P101:P104)</f>
        <v>0</v>
      </c>
      <c r="Q100" s="205"/>
      <c r="R100" s="206">
        <f>SUM(R101:R104)</f>
        <v>0.011299999999999999</v>
      </c>
      <c r="S100" s="205"/>
      <c r="T100" s="207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82</v>
      </c>
      <c r="AT100" s="209" t="s">
        <v>75</v>
      </c>
      <c r="AU100" s="209" t="s">
        <v>82</v>
      </c>
      <c r="AY100" s="208" t="s">
        <v>149</v>
      </c>
      <c r="BK100" s="210">
        <f>SUM(BK101:BK104)</f>
        <v>0</v>
      </c>
    </row>
    <row r="101" s="2" customFormat="1" ht="33" customHeight="1">
      <c r="A101" s="39"/>
      <c r="B101" s="40"/>
      <c r="C101" s="213" t="s">
        <v>82</v>
      </c>
      <c r="D101" s="213" t="s">
        <v>152</v>
      </c>
      <c r="E101" s="214" t="s">
        <v>1023</v>
      </c>
      <c r="F101" s="215" t="s">
        <v>1024</v>
      </c>
      <c r="G101" s="216" t="s">
        <v>155</v>
      </c>
      <c r="H101" s="217">
        <v>2</v>
      </c>
      <c r="I101" s="218"/>
      <c r="J101" s="219">
        <f>ROUND(I101*H101,2)</f>
        <v>0</v>
      </c>
      <c r="K101" s="215" t="s">
        <v>156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0.0056499999999999996</v>
      </c>
      <c r="R101" s="222">
        <f>Q101*H101</f>
        <v>0.011299999999999999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157</v>
      </c>
      <c r="AT101" s="224" t="s">
        <v>152</v>
      </c>
      <c r="AU101" s="224" t="s">
        <v>84</v>
      </c>
      <c r="AY101" s="18" t="s">
        <v>149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157</v>
      </c>
      <c r="BM101" s="224" t="s">
        <v>1025</v>
      </c>
    </row>
    <row r="102" s="2" customFormat="1">
      <c r="A102" s="39"/>
      <c r="B102" s="40"/>
      <c r="C102" s="41"/>
      <c r="D102" s="226" t="s">
        <v>159</v>
      </c>
      <c r="E102" s="41"/>
      <c r="F102" s="227" t="s">
        <v>1026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159</v>
      </c>
      <c r="AU102" s="18" t="s">
        <v>84</v>
      </c>
    </row>
    <row r="103" s="13" customFormat="1">
      <c r="A103" s="13"/>
      <c r="B103" s="231"/>
      <c r="C103" s="232"/>
      <c r="D103" s="233" t="s">
        <v>161</v>
      </c>
      <c r="E103" s="234" t="s">
        <v>19</v>
      </c>
      <c r="F103" s="235" t="s">
        <v>1027</v>
      </c>
      <c r="G103" s="232"/>
      <c r="H103" s="234" t="s">
        <v>19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161</v>
      </c>
      <c r="AU103" s="241" t="s">
        <v>84</v>
      </c>
      <c r="AV103" s="13" t="s">
        <v>82</v>
      </c>
      <c r="AW103" s="13" t="s">
        <v>37</v>
      </c>
      <c r="AX103" s="13" t="s">
        <v>76</v>
      </c>
      <c r="AY103" s="241" t="s">
        <v>149</v>
      </c>
    </row>
    <row r="104" s="14" customFormat="1">
      <c r="A104" s="14"/>
      <c r="B104" s="242"/>
      <c r="C104" s="243"/>
      <c r="D104" s="233" t="s">
        <v>161</v>
      </c>
      <c r="E104" s="244" t="s">
        <v>19</v>
      </c>
      <c r="F104" s="245" t="s">
        <v>84</v>
      </c>
      <c r="G104" s="243"/>
      <c r="H104" s="246">
        <v>2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161</v>
      </c>
      <c r="AU104" s="252" t="s">
        <v>84</v>
      </c>
      <c r="AV104" s="14" t="s">
        <v>84</v>
      </c>
      <c r="AW104" s="14" t="s">
        <v>37</v>
      </c>
      <c r="AX104" s="14" t="s">
        <v>82</v>
      </c>
      <c r="AY104" s="252" t="s">
        <v>149</v>
      </c>
    </row>
    <row r="105" s="12" customFormat="1" ht="22.8" customHeight="1">
      <c r="A105" s="12"/>
      <c r="B105" s="197"/>
      <c r="C105" s="198"/>
      <c r="D105" s="199" t="s">
        <v>75</v>
      </c>
      <c r="E105" s="211" t="s">
        <v>157</v>
      </c>
      <c r="F105" s="211" t="s">
        <v>773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SUM(P106:P109)</f>
        <v>0</v>
      </c>
      <c r="Q105" s="205"/>
      <c r="R105" s="206">
        <f>SUM(R106:R109)</f>
        <v>0.10656</v>
      </c>
      <c r="S105" s="205"/>
      <c r="T105" s="207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82</v>
      </c>
      <c r="AT105" s="209" t="s">
        <v>75</v>
      </c>
      <c r="AU105" s="209" t="s">
        <v>82</v>
      </c>
      <c r="AY105" s="208" t="s">
        <v>149</v>
      </c>
      <c r="BK105" s="210">
        <f>SUM(BK106:BK109)</f>
        <v>0</v>
      </c>
    </row>
    <row r="106" s="2" customFormat="1" ht="66.75" customHeight="1">
      <c r="A106" s="39"/>
      <c r="B106" s="40"/>
      <c r="C106" s="213" t="s">
        <v>84</v>
      </c>
      <c r="D106" s="213" t="s">
        <v>152</v>
      </c>
      <c r="E106" s="214" t="s">
        <v>774</v>
      </c>
      <c r="F106" s="215" t="s">
        <v>775</v>
      </c>
      <c r="G106" s="216" t="s">
        <v>155</v>
      </c>
      <c r="H106" s="217">
        <v>2</v>
      </c>
      <c r="I106" s="218"/>
      <c r="J106" s="219">
        <f>ROUND(I106*H106,2)</f>
        <v>0</v>
      </c>
      <c r="K106" s="215" t="s">
        <v>156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0.053280000000000001</v>
      </c>
      <c r="R106" s="222">
        <f>Q106*H106</f>
        <v>0.10656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157</v>
      </c>
      <c r="AT106" s="224" t="s">
        <v>152</v>
      </c>
      <c r="AU106" s="224" t="s">
        <v>84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157</v>
      </c>
      <c r="BM106" s="224" t="s">
        <v>1028</v>
      </c>
    </row>
    <row r="107" s="2" customFormat="1">
      <c r="A107" s="39"/>
      <c r="B107" s="40"/>
      <c r="C107" s="41"/>
      <c r="D107" s="226" t="s">
        <v>159</v>
      </c>
      <c r="E107" s="41"/>
      <c r="F107" s="227" t="s">
        <v>777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159</v>
      </c>
      <c r="AU107" s="18" t="s">
        <v>84</v>
      </c>
    </row>
    <row r="108" s="13" customFormat="1">
      <c r="A108" s="13"/>
      <c r="B108" s="231"/>
      <c r="C108" s="232"/>
      <c r="D108" s="233" t="s">
        <v>161</v>
      </c>
      <c r="E108" s="234" t="s">
        <v>19</v>
      </c>
      <c r="F108" s="235" t="s">
        <v>1027</v>
      </c>
      <c r="G108" s="232"/>
      <c r="H108" s="234" t="s">
        <v>19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161</v>
      </c>
      <c r="AU108" s="241" t="s">
        <v>84</v>
      </c>
      <c r="AV108" s="13" t="s">
        <v>82</v>
      </c>
      <c r="AW108" s="13" t="s">
        <v>37</v>
      </c>
      <c r="AX108" s="13" t="s">
        <v>76</v>
      </c>
      <c r="AY108" s="241" t="s">
        <v>149</v>
      </c>
    </row>
    <row r="109" s="14" customFormat="1">
      <c r="A109" s="14"/>
      <c r="B109" s="242"/>
      <c r="C109" s="243"/>
      <c r="D109" s="233" t="s">
        <v>161</v>
      </c>
      <c r="E109" s="244" t="s">
        <v>19</v>
      </c>
      <c r="F109" s="245" t="s">
        <v>84</v>
      </c>
      <c r="G109" s="243"/>
      <c r="H109" s="246">
        <v>2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161</v>
      </c>
      <c r="AU109" s="252" t="s">
        <v>84</v>
      </c>
      <c r="AV109" s="14" t="s">
        <v>84</v>
      </c>
      <c r="AW109" s="14" t="s">
        <v>37</v>
      </c>
      <c r="AX109" s="14" t="s">
        <v>82</v>
      </c>
      <c r="AY109" s="252" t="s">
        <v>149</v>
      </c>
    </row>
    <row r="110" s="12" customFormat="1" ht="22.8" customHeight="1">
      <c r="A110" s="12"/>
      <c r="B110" s="197"/>
      <c r="C110" s="198"/>
      <c r="D110" s="199" t="s">
        <v>75</v>
      </c>
      <c r="E110" s="211" t="s">
        <v>179</v>
      </c>
      <c r="F110" s="211" t="s">
        <v>180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SUM(P111:P126)</f>
        <v>0</v>
      </c>
      <c r="Q110" s="205"/>
      <c r="R110" s="206">
        <f>SUM(R111:R126)</f>
        <v>0.035618999999999998</v>
      </c>
      <c r="S110" s="205"/>
      <c r="T110" s="207">
        <f>SUM(T111:T126)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82</v>
      </c>
      <c r="AT110" s="209" t="s">
        <v>75</v>
      </c>
      <c r="AU110" s="209" t="s">
        <v>82</v>
      </c>
      <c r="AY110" s="208" t="s">
        <v>149</v>
      </c>
      <c r="BK110" s="210">
        <f>SUM(BK111:BK126)</f>
        <v>0</v>
      </c>
    </row>
    <row r="111" s="2" customFormat="1" ht="33" customHeight="1">
      <c r="A111" s="39"/>
      <c r="B111" s="40"/>
      <c r="C111" s="213" t="s">
        <v>150</v>
      </c>
      <c r="D111" s="213" t="s">
        <v>152</v>
      </c>
      <c r="E111" s="214" t="s">
        <v>779</v>
      </c>
      <c r="F111" s="215" t="s">
        <v>780</v>
      </c>
      <c r="G111" s="216" t="s">
        <v>155</v>
      </c>
      <c r="H111" s="217">
        <v>2</v>
      </c>
      <c r="I111" s="218"/>
      <c r="J111" s="219">
        <f>ROUND(I111*H111,2)</f>
        <v>0</v>
      </c>
      <c r="K111" s="215" t="s">
        <v>156</v>
      </c>
      <c r="L111" s="45"/>
      <c r="M111" s="220" t="s">
        <v>19</v>
      </c>
      <c r="N111" s="221" t="s">
        <v>47</v>
      </c>
      <c r="O111" s="85"/>
      <c r="P111" s="222">
        <f>O111*H111</f>
        <v>0</v>
      </c>
      <c r="Q111" s="222">
        <v>0.0037000000000000002</v>
      </c>
      <c r="R111" s="222">
        <f>Q111*H111</f>
        <v>0.0074000000000000003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157</v>
      </c>
      <c r="AT111" s="224" t="s">
        <v>152</v>
      </c>
      <c r="AU111" s="224" t="s">
        <v>84</v>
      </c>
      <c r="AY111" s="18" t="s">
        <v>149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157</v>
      </c>
      <c r="BM111" s="224" t="s">
        <v>1029</v>
      </c>
    </row>
    <row r="112" s="2" customFormat="1">
      <c r="A112" s="39"/>
      <c r="B112" s="40"/>
      <c r="C112" s="41"/>
      <c r="D112" s="226" t="s">
        <v>159</v>
      </c>
      <c r="E112" s="41"/>
      <c r="F112" s="227" t="s">
        <v>782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159</v>
      </c>
      <c r="AU112" s="18" t="s">
        <v>84</v>
      </c>
    </row>
    <row r="113" s="13" customFormat="1">
      <c r="A113" s="13"/>
      <c r="B113" s="231"/>
      <c r="C113" s="232"/>
      <c r="D113" s="233" t="s">
        <v>161</v>
      </c>
      <c r="E113" s="234" t="s">
        <v>19</v>
      </c>
      <c r="F113" s="235" t="s">
        <v>1027</v>
      </c>
      <c r="G113" s="232"/>
      <c r="H113" s="234" t="s">
        <v>19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161</v>
      </c>
      <c r="AU113" s="241" t="s">
        <v>84</v>
      </c>
      <c r="AV113" s="13" t="s">
        <v>82</v>
      </c>
      <c r="AW113" s="13" t="s">
        <v>37</v>
      </c>
      <c r="AX113" s="13" t="s">
        <v>76</v>
      </c>
      <c r="AY113" s="241" t="s">
        <v>149</v>
      </c>
    </row>
    <row r="114" s="14" customFormat="1">
      <c r="A114" s="14"/>
      <c r="B114" s="242"/>
      <c r="C114" s="243"/>
      <c r="D114" s="233" t="s">
        <v>161</v>
      </c>
      <c r="E114" s="244" t="s">
        <v>19</v>
      </c>
      <c r="F114" s="245" t="s">
        <v>84</v>
      </c>
      <c r="G114" s="243"/>
      <c r="H114" s="246">
        <v>2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161</v>
      </c>
      <c r="AU114" s="252" t="s">
        <v>84</v>
      </c>
      <c r="AV114" s="14" t="s">
        <v>84</v>
      </c>
      <c r="AW114" s="14" t="s">
        <v>37</v>
      </c>
      <c r="AX114" s="14" t="s">
        <v>82</v>
      </c>
      <c r="AY114" s="252" t="s">
        <v>149</v>
      </c>
    </row>
    <row r="115" s="2" customFormat="1" ht="21.75" customHeight="1">
      <c r="A115" s="39"/>
      <c r="B115" s="40"/>
      <c r="C115" s="213" t="s">
        <v>157</v>
      </c>
      <c r="D115" s="213" t="s">
        <v>152</v>
      </c>
      <c r="E115" s="214" t="s">
        <v>783</v>
      </c>
      <c r="F115" s="215" t="s">
        <v>784</v>
      </c>
      <c r="G115" s="216" t="s">
        <v>169</v>
      </c>
      <c r="H115" s="217">
        <v>0.29999999999999999</v>
      </c>
      <c r="I115" s="218"/>
      <c r="J115" s="219">
        <f>ROUND(I115*H115,2)</f>
        <v>0</v>
      </c>
      <c r="K115" s="215" t="s">
        <v>156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0.040000000000000001</v>
      </c>
      <c r="R115" s="222">
        <f>Q115*H115</f>
        <v>0.012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157</v>
      </c>
      <c r="AT115" s="224" t="s">
        <v>152</v>
      </c>
      <c r="AU115" s="224" t="s">
        <v>84</v>
      </c>
      <c r="AY115" s="18" t="s">
        <v>149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82</v>
      </c>
      <c r="BK115" s="225">
        <f>ROUND(I115*H115,2)</f>
        <v>0</v>
      </c>
      <c r="BL115" s="18" t="s">
        <v>157</v>
      </c>
      <c r="BM115" s="224" t="s">
        <v>1030</v>
      </c>
    </row>
    <row r="116" s="2" customFormat="1">
      <c r="A116" s="39"/>
      <c r="B116" s="40"/>
      <c r="C116" s="41"/>
      <c r="D116" s="226" t="s">
        <v>159</v>
      </c>
      <c r="E116" s="41"/>
      <c r="F116" s="227" t="s">
        <v>786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159</v>
      </c>
      <c r="AU116" s="18" t="s">
        <v>84</v>
      </c>
    </row>
    <row r="117" s="13" customFormat="1">
      <c r="A117" s="13"/>
      <c r="B117" s="231"/>
      <c r="C117" s="232"/>
      <c r="D117" s="233" t="s">
        <v>161</v>
      </c>
      <c r="E117" s="234" t="s">
        <v>19</v>
      </c>
      <c r="F117" s="235" t="s">
        <v>1027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161</v>
      </c>
      <c r="AU117" s="241" t="s">
        <v>84</v>
      </c>
      <c r="AV117" s="13" t="s">
        <v>82</v>
      </c>
      <c r="AW117" s="13" t="s">
        <v>37</v>
      </c>
      <c r="AX117" s="13" t="s">
        <v>76</v>
      </c>
      <c r="AY117" s="241" t="s">
        <v>149</v>
      </c>
    </row>
    <row r="118" s="14" customFormat="1">
      <c r="A118" s="14"/>
      <c r="B118" s="242"/>
      <c r="C118" s="243"/>
      <c r="D118" s="233" t="s">
        <v>161</v>
      </c>
      <c r="E118" s="244" t="s">
        <v>19</v>
      </c>
      <c r="F118" s="245" t="s">
        <v>1031</v>
      </c>
      <c r="G118" s="243"/>
      <c r="H118" s="246">
        <v>0.29999999999999999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161</v>
      </c>
      <c r="AU118" s="252" t="s">
        <v>84</v>
      </c>
      <c r="AV118" s="14" t="s">
        <v>84</v>
      </c>
      <c r="AW118" s="14" t="s">
        <v>37</v>
      </c>
      <c r="AX118" s="14" t="s">
        <v>82</v>
      </c>
      <c r="AY118" s="252" t="s">
        <v>149</v>
      </c>
    </row>
    <row r="119" s="2" customFormat="1" ht="24.15" customHeight="1">
      <c r="A119" s="39"/>
      <c r="B119" s="40"/>
      <c r="C119" s="213" t="s">
        <v>181</v>
      </c>
      <c r="D119" s="213" t="s">
        <v>152</v>
      </c>
      <c r="E119" s="214" t="s">
        <v>788</v>
      </c>
      <c r="F119" s="215" t="s">
        <v>789</v>
      </c>
      <c r="G119" s="216" t="s">
        <v>169</v>
      </c>
      <c r="H119" s="217">
        <v>0.29999999999999999</v>
      </c>
      <c r="I119" s="218"/>
      <c r="J119" s="219">
        <f>ROUND(I119*H119,2)</f>
        <v>0</v>
      </c>
      <c r="K119" s="215" t="s">
        <v>156</v>
      </c>
      <c r="L119" s="45"/>
      <c r="M119" s="220" t="s">
        <v>19</v>
      </c>
      <c r="N119" s="221" t="s">
        <v>47</v>
      </c>
      <c r="O119" s="85"/>
      <c r="P119" s="222">
        <f>O119*H119</f>
        <v>0</v>
      </c>
      <c r="Q119" s="222">
        <v>0.041529999999999997</v>
      </c>
      <c r="R119" s="222">
        <f>Q119*H119</f>
        <v>0.012459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157</v>
      </c>
      <c r="AT119" s="224" t="s">
        <v>152</v>
      </c>
      <c r="AU119" s="224" t="s">
        <v>84</v>
      </c>
      <c r="AY119" s="18" t="s">
        <v>149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82</v>
      </c>
      <c r="BK119" s="225">
        <f>ROUND(I119*H119,2)</f>
        <v>0</v>
      </c>
      <c r="BL119" s="18" t="s">
        <v>157</v>
      </c>
      <c r="BM119" s="224" t="s">
        <v>1032</v>
      </c>
    </row>
    <row r="120" s="2" customFormat="1">
      <c r="A120" s="39"/>
      <c r="B120" s="40"/>
      <c r="C120" s="41"/>
      <c r="D120" s="226" t="s">
        <v>159</v>
      </c>
      <c r="E120" s="41"/>
      <c r="F120" s="227" t="s">
        <v>791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159</v>
      </c>
      <c r="AU120" s="18" t="s">
        <v>84</v>
      </c>
    </row>
    <row r="121" s="13" customFormat="1">
      <c r="A121" s="13"/>
      <c r="B121" s="231"/>
      <c r="C121" s="232"/>
      <c r="D121" s="233" t="s">
        <v>161</v>
      </c>
      <c r="E121" s="234" t="s">
        <v>19</v>
      </c>
      <c r="F121" s="235" t="s">
        <v>1027</v>
      </c>
      <c r="G121" s="232"/>
      <c r="H121" s="234" t="s">
        <v>19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161</v>
      </c>
      <c r="AU121" s="241" t="s">
        <v>84</v>
      </c>
      <c r="AV121" s="13" t="s">
        <v>82</v>
      </c>
      <c r="AW121" s="13" t="s">
        <v>37</v>
      </c>
      <c r="AX121" s="13" t="s">
        <v>76</v>
      </c>
      <c r="AY121" s="241" t="s">
        <v>149</v>
      </c>
    </row>
    <row r="122" s="14" customFormat="1">
      <c r="A122" s="14"/>
      <c r="B122" s="242"/>
      <c r="C122" s="243"/>
      <c r="D122" s="233" t="s">
        <v>161</v>
      </c>
      <c r="E122" s="244" t="s">
        <v>19</v>
      </c>
      <c r="F122" s="245" t="s">
        <v>1031</v>
      </c>
      <c r="G122" s="243"/>
      <c r="H122" s="246">
        <v>0.29999999999999999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161</v>
      </c>
      <c r="AU122" s="252" t="s">
        <v>84</v>
      </c>
      <c r="AV122" s="14" t="s">
        <v>84</v>
      </c>
      <c r="AW122" s="14" t="s">
        <v>37</v>
      </c>
      <c r="AX122" s="14" t="s">
        <v>82</v>
      </c>
      <c r="AY122" s="252" t="s">
        <v>149</v>
      </c>
    </row>
    <row r="123" s="2" customFormat="1" ht="33" customHeight="1">
      <c r="A123" s="39"/>
      <c r="B123" s="40"/>
      <c r="C123" s="213" t="s">
        <v>179</v>
      </c>
      <c r="D123" s="213" t="s">
        <v>152</v>
      </c>
      <c r="E123" s="214" t="s">
        <v>1033</v>
      </c>
      <c r="F123" s="215" t="s">
        <v>1034</v>
      </c>
      <c r="G123" s="216" t="s">
        <v>155</v>
      </c>
      <c r="H123" s="217">
        <v>1</v>
      </c>
      <c r="I123" s="218"/>
      <c r="J123" s="219">
        <f>ROUND(I123*H123,2)</f>
        <v>0</v>
      </c>
      <c r="K123" s="215" t="s">
        <v>156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0.0037599999999999999</v>
      </c>
      <c r="R123" s="222">
        <f>Q123*H123</f>
        <v>0.0037599999999999999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157</v>
      </c>
      <c r="AT123" s="224" t="s">
        <v>152</v>
      </c>
      <c r="AU123" s="224" t="s">
        <v>84</v>
      </c>
      <c r="AY123" s="18" t="s">
        <v>149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82</v>
      </c>
      <c r="BK123" s="225">
        <f>ROUND(I123*H123,2)</f>
        <v>0</v>
      </c>
      <c r="BL123" s="18" t="s">
        <v>157</v>
      </c>
      <c r="BM123" s="224" t="s">
        <v>1035</v>
      </c>
    </row>
    <row r="124" s="2" customFormat="1">
      <c r="A124" s="39"/>
      <c r="B124" s="40"/>
      <c r="C124" s="41"/>
      <c r="D124" s="226" t="s">
        <v>159</v>
      </c>
      <c r="E124" s="41"/>
      <c r="F124" s="227" t="s">
        <v>1036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159</v>
      </c>
      <c r="AU124" s="18" t="s">
        <v>84</v>
      </c>
    </row>
    <row r="125" s="13" customFormat="1">
      <c r="A125" s="13"/>
      <c r="B125" s="231"/>
      <c r="C125" s="232"/>
      <c r="D125" s="233" t="s">
        <v>161</v>
      </c>
      <c r="E125" s="234" t="s">
        <v>19</v>
      </c>
      <c r="F125" s="235" t="s">
        <v>1027</v>
      </c>
      <c r="G125" s="232"/>
      <c r="H125" s="234" t="s">
        <v>19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161</v>
      </c>
      <c r="AU125" s="241" t="s">
        <v>84</v>
      </c>
      <c r="AV125" s="13" t="s">
        <v>82</v>
      </c>
      <c r="AW125" s="13" t="s">
        <v>37</v>
      </c>
      <c r="AX125" s="13" t="s">
        <v>76</v>
      </c>
      <c r="AY125" s="241" t="s">
        <v>149</v>
      </c>
    </row>
    <row r="126" s="14" customFormat="1">
      <c r="A126" s="14"/>
      <c r="B126" s="242"/>
      <c r="C126" s="243"/>
      <c r="D126" s="233" t="s">
        <v>161</v>
      </c>
      <c r="E126" s="244" t="s">
        <v>19</v>
      </c>
      <c r="F126" s="245" t="s">
        <v>82</v>
      </c>
      <c r="G126" s="243"/>
      <c r="H126" s="246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161</v>
      </c>
      <c r="AU126" s="252" t="s">
        <v>84</v>
      </c>
      <c r="AV126" s="14" t="s">
        <v>84</v>
      </c>
      <c r="AW126" s="14" t="s">
        <v>37</v>
      </c>
      <c r="AX126" s="14" t="s">
        <v>82</v>
      </c>
      <c r="AY126" s="252" t="s">
        <v>149</v>
      </c>
    </row>
    <row r="127" s="12" customFormat="1" ht="22.8" customHeight="1">
      <c r="A127" s="12"/>
      <c r="B127" s="197"/>
      <c r="C127" s="198"/>
      <c r="D127" s="199" t="s">
        <v>75</v>
      </c>
      <c r="E127" s="211" t="s">
        <v>207</v>
      </c>
      <c r="F127" s="211" t="s">
        <v>253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SUM(P128:P143)</f>
        <v>0</v>
      </c>
      <c r="Q127" s="205"/>
      <c r="R127" s="206">
        <f>SUM(R128:R143)</f>
        <v>0.0010199999999999999</v>
      </c>
      <c r="S127" s="205"/>
      <c r="T127" s="207">
        <f>SUM(T128:T143)</f>
        <v>0.0094699999999999993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82</v>
      </c>
      <c r="AT127" s="209" t="s">
        <v>75</v>
      </c>
      <c r="AU127" s="209" t="s">
        <v>82</v>
      </c>
      <c r="AY127" s="208" t="s">
        <v>149</v>
      </c>
      <c r="BK127" s="210">
        <f>SUM(BK128:BK143)</f>
        <v>0</v>
      </c>
    </row>
    <row r="128" s="2" customFormat="1" ht="37.8" customHeight="1">
      <c r="A128" s="39"/>
      <c r="B128" s="40"/>
      <c r="C128" s="213" t="s">
        <v>195</v>
      </c>
      <c r="D128" s="213" t="s">
        <v>152</v>
      </c>
      <c r="E128" s="214" t="s">
        <v>255</v>
      </c>
      <c r="F128" s="215" t="s">
        <v>256</v>
      </c>
      <c r="G128" s="216" t="s">
        <v>169</v>
      </c>
      <c r="H128" s="217">
        <v>3</v>
      </c>
      <c r="I128" s="218"/>
      <c r="J128" s="219">
        <f>ROUND(I128*H128,2)</f>
        <v>0</v>
      </c>
      <c r="K128" s="215" t="s">
        <v>156</v>
      </c>
      <c r="L128" s="45"/>
      <c r="M128" s="220" t="s">
        <v>19</v>
      </c>
      <c r="N128" s="221" t="s">
        <v>47</v>
      </c>
      <c r="O128" s="85"/>
      <c r="P128" s="222">
        <f>O128*H128</f>
        <v>0</v>
      </c>
      <c r="Q128" s="222">
        <v>0.00012999999999999999</v>
      </c>
      <c r="R128" s="222">
        <f>Q128*H128</f>
        <v>0.00038999999999999994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157</v>
      </c>
      <c r="AT128" s="224" t="s">
        <v>152</v>
      </c>
      <c r="AU128" s="224" t="s">
        <v>84</v>
      </c>
      <c r="AY128" s="18" t="s">
        <v>149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82</v>
      </c>
      <c r="BK128" s="225">
        <f>ROUND(I128*H128,2)</f>
        <v>0</v>
      </c>
      <c r="BL128" s="18" t="s">
        <v>157</v>
      </c>
      <c r="BM128" s="224" t="s">
        <v>1037</v>
      </c>
    </row>
    <row r="129" s="2" customFormat="1">
      <c r="A129" s="39"/>
      <c r="B129" s="40"/>
      <c r="C129" s="41"/>
      <c r="D129" s="226" t="s">
        <v>159</v>
      </c>
      <c r="E129" s="41"/>
      <c r="F129" s="227" t="s">
        <v>258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159</v>
      </c>
      <c r="AU129" s="18" t="s">
        <v>84</v>
      </c>
    </row>
    <row r="130" s="13" customFormat="1">
      <c r="A130" s="13"/>
      <c r="B130" s="231"/>
      <c r="C130" s="232"/>
      <c r="D130" s="233" t="s">
        <v>161</v>
      </c>
      <c r="E130" s="234" t="s">
        <v>19</v>
      </c>
      <c r="F130" s="235" t="s">
        <v>1027</v>
      </c>
      <c r="G130" s="232"/>
      <c r="H130" s="234" t="s">
        <v>19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161</v>
      </c>
      <c r="AU130" s="241" t="s">
        <v>84</v>
      </c>
      <c r="AV130" s="13" t="s">
        <v>82</v>
      </c>
      <c r="AW130" s="13" t="s">
        <v>37</v>
      </c>
      <c r="AX130" s="13" t="s">
        <v>76</v>
      </c>
      <c r="AY130" s="241" t="s">
        <v>149</v>
      </c>
    </row>
    <row r="131" s="14" customFormat="1">
      <c r="A131" s="14"/>
      <c r="B131" s="242"/>
      <c r="C131" s="243"/>
      <c r="D131" s="233" t="s">
        <v>161</v>
      </c>
      <c r="E131" s="244" t="s">
        <v>19</v>
      </c>
      <c r="F131" s="245" t="s">
        <v>150</v>
      </c>
      <c r="G131" s="243"/>
      <c r="H131" s="246">
        <v>3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161</v>
      </c>
      <c r="AU131" s="252" t="s">
        <v>84</v>
      </c>
      <c r="AV131" s="14" t="s">
        <v>84</v>
      </c>
      <c r="AW131" s="14" t="s">
        <v>37</v>
      </c>
      <c r="AX131" s="14" t="s">
        <v>82</v>
      </c>
      <c r="AY131" s="252" t="s">
        <v>149</v>
      </c>
    </row>
    <row r="132" s="2" customFormat="1" ht="55.5" customHeight="1">
      <c r="A132" s="39"/>
      <c r="B132" s="40"/>
      <c r="C132" s="213" t="s">
        <v>201</v>
      </c>
      <c r="D132" s="213" t="s">
        <v>152</v>
      </c>
      <c r="E132" s="214" t="s">
        <v>1038</v>
      </c>
      <c r="F132" s="215" t="s">
        <v>1039</v>
      </c>
      <c r="G132" s="216" t="s">
        <v>155</v>
      </c>
      <c r="H132" s="217">
        <v>2</v>
      </c>
      <c r="I132" s="218"/>
      <c r="J132" s="219">
        <f>ROUND(I132*H132,2)</f>
        <v>0</v>
      </c>
      <c r="K132" s="215" t="s">
        <v>156</v>
      </c>
      <c r="L132" s="45"/>
      <c r="M132" s="220" t="s">
        <v>19</v>
      </c>
      <c r="N132" s="221" t="s">
        <v>47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0.001</v>
      </c>
      <c r="T132" s="223">
        <f>S132*H132</f>
        <v>0.002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157</v>
      </c>
      <c r="AT132" s="224" t="s">
        <v>152</v>
      </c>
      <c r="AU132" s="224" t="s">
        <v>84</v>
      </c>
      <c r="AY132" s="18" t="s">
        <v>149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82</v>
      </c>
      <c r="BK132" s="225">
        <f>ROUND(I132*H132,2)</f>
        <v>0</v>
      </c>
      <c r="BL132" s="18" t="s">
        <v>157</v>
      </c>
      <c r="BM132" s="224" t="s">
        <v>1040</v>
      </c>
    </row>
    <row r="133" s="2" customFormat="1">
      <c r="A133" s="39"/>
      <c r="B133" s="40"/>
      <c r="C133" s="41"/>
      <c r="D133" s="226" t="s">
        <v>159</v>
      </c>
      <c r="E133" s="41"/>
      <c r="F133" s="227" t="s">
        <v>1041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84</v>
      </c>
    </row>
    <row r="134" s="13" customFormat="1">
      <c r="A134" s="13"/>
      <c r="B134" s="231"/>
      <c r="C134" s="232"/>
      <c r="D134" s="233" t="s">
        <v>161</v>
      </c>
      <c r="E134" s="234" t="s">
        <v>19</v>
      </c>
      <c r="F134" s="235" t="s">
        <v>1027</v>
      </c>
      <c r="G134" s="232"/>
      <c r="H134" s="234" t="s">
        <v>19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161</v>
      </c>
      <c r="AU134" s="241" t="s">
        <v>84</v>
      </c>
      <c r="AV134" s="13" t="s">
        <v>82</v>
      </c>
      <c r="AW134" s="13" t="s">
        <v>37</v>
      </c>
      <c r="AX134" s="13" t="s">
        <v>76</v>
      </c>
      <c r="AY134" s="241" t="s">
        <v>149</v>
      </c>
    </row>
    <row r="135" s="14" customFormat="1">
      <c r="A135" s="14"/>
      <c r="B135" s="242"/>
      <c r="C135" s="243"/>
      <c r="D135" s="233" t="s">
        <v>161</v>
      </c>
      <c r="E135" s="244" t="s">
        <v>19</v>
      </c>
      <c r="F135" s="245" t="s">
        <v>84</v>
      </c>
      <c r="G135" s="243"/>
      <c r="H135" s="246">
        <v>2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161</v>
      </c>
      <c r="AU135" s="252" t="s">
        <v>84</v>
      </c>
      <c r="AV135" s="14" t="s">
        <v>84</v>
      </c>
      <c r="AW135" s="14" t="s">
        <v>37</v>
      </c>
      <c r="AX135" s="14" t="s">
        <v>82</v>
      </c>
      <c r="AY135" s="252" t="s">
        <v>149</v>
      </c>
    </row>
    <row r="136" s="2" customFormat="1" ht="37.8" customHeight="1">
      <c r="A136" s="39"/>
      <c r="B136" s="40"/>
      <c r="C136" s="213" t="s">
        <v>207</v>
      </c>
      <c r="D136" s="213" t="s">
        <v>152</v>
      </c>
      <c r="E136" s="214" t="s">
        <v>1042</v>
      </c>
      <c r="F136" s="215" t="s">
        <v>1043</v>
      </c>
      <c r="G136" s="216" t="s">
        <v>175</v>
      </c>
      <c r="H136" s="217">
        <v>6</v>
      </c>
      <c r="I136" s="218"/>
      <c r="J136" s="219">
        <f>ROUND(I136*H136,2)</f>
        <v>0</v>
      </c>
      <c r="K136" s="215" t="s">
        <v>156</v>
      </c>
      <c r="L136" s="45"/>
      <c r="M136" s="220" t="s">
        <v>19</v>
      </c>
      <c r="N136" s="221" t="s">
        <v>47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0.001</v>
      </c>
      <c r="T136" s="223">
        <f>S136*H136</f>
        <v>0.0060000000000000001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157</v>
      </c>
      <c r="AT136" s="224" t="s">
        <v>152</v>
      </c>
      <c r="AU136" s="224" t="s">
        <v>84</v>
      </c>
      <c r="AY136" s="18" t="s">
        <v>149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82</v>
      </c>
      <c r="BK136" s="225">
        <f>ROUND(I136*H136,2)</f>
        <v>0</v>
      </c>
      <c r="BL136" s="18" t="s">
        <v>157</v>
      </c>
      <c r="BM136" s="224" t="s">
        <v>1044</v>
      </c>
    </row>
    <row r="137" s="2" customFormat="1">
      <c r="A137" s="39"/>
      <c r="B137" s="40"/>
      <c r="C137" s="41"/>
      <c r="D137" s="226" t="s">
        <v>159</v>
      </c>
      <c r="E137" s="41"/>
      <c r="F137" s="227" t="s">
        <v>1045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84</v>
      </c>
    </row>
    <row r="138" s="13" customFormat="1">
      <c r="A138" s="13"/>
      <c r="B138" s="231"/>
      <c r="C138" s="232"/>
      <c r="D138" s="233" t="s">
        <v>161</v>
      </c>
      <c r="E138" s="234" t="s">
        <v>19</v>
      </c>
      <c r="F138" s="235" t="s">
        <v>1027</v>
      </c>
      <c r="G138" s="232"/>
      <c r="H138" s="234" t="s">
        <v>19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161</v>
      </c>
      <c r="AU138" s="241" t="s">
        <v>84</v>
      </c>
      <c r="AV138" s="13" t="s">
        <v>82</v>
      </c>
      <c r="AW138" s="13" t="s">
        <v>37</v>
      </c>
      <c r="AX138" s="13" t="s">
        <v>76</v>
      </c>
      <c r="AY138" s="241" t="s">
        <v>149</v>
      </c>
    </row>
    <row r="139" s="14" customFormat="1">
      <c r="A139" s="14"/>
      <c r="B139" s="242"/>
      <c r="C139" s="243"/>
      <c r="D139" s="233" t="s">
        <v>161</v>
      </c>
      <c r="E139" s="244" t="s">
        <v>19</v>
      </c>
      <c r="F139" s="245" t="s">
        <v>179</v>
      </c>
      <c r="G139" s="243"/>
      <c r="H139" s="246">
        <v>6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161</v>
      </c>
      <c r="AU139" s="252" t="s">
        <v>84</v>
      </c>
      <c r="AV139" s="14" t="s">
        <v>84</v>
      </c>
      <c r="AW139" s="14" t="s">
        <v>37</v>
      </c>
      <c r="AX139" s="14" t="s">
        <v>82</v>
      </c>
      <c r="AY139" s="252" t="s">
        <v>149</v>
      </c>
    </row>
    <row r="140" s="2" customFormat="1" ht="49.05" customHeight="1">
      <c r="A140" s="39"/>
      <c r="B140" s="40"/>
      <c r="C140" s="213" t="s">
        <v>214</v>
      </c>
      <c r="D140" s="213" t="s">
        <v>152</v>
      </c>
      <c r="E140" s="214" t="s">
        <v>1046</v>
      </c>
      <c r="F140" s="215" t="s">
        <v>1047</v>
      </c>
      <c r="G140" s="216" t="s">
        <v>175</v>
      </c>
      <c r="H140" s="217">
        <v>0.69999999999999996</v>
      </c>
      <c r="I140" s="218"/>
      <c r="J140" s="219">
        <f>ROUND(I140*H140,2)</f>
        <v>0</v>
      </c>
      <c r="K140" s="215" t="s">
        <v>156</v>
      </c>
      <c r="L140" s="45"/>
      <c r="M140" s="220" t="s">
        <v>19</v>
      </c>
      <c r="N140" s="221" t="s">
        <v>47</v>
      </c>
      <c r="O140" s="85"/>
      <c r="P140" s="222">
        <f>O140*H140</f>
        <v>0</v>
      </c>
      <c r="Q140" s="222">
        <v>0.00089999999999999998</v>
      </c>
      <c r="R140" s="222">
        <f>Q140*H140</f>
        <v>0.00062999999999999992</v>
      </c>
      <c r="S140" s="222">
        <v>0.0020999999999999999</v>
      </c>
      <c r="T140" s="223">
        <f>S140*H140</f>
        <v>0.0014699999999999997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157</v>
      </c>
      <c r="AT140" s="224" t="s">
        <v>152</v>
      </c>
      <c r="AU140" s="224" t="s">
        <v>84</v>
      </c>
      <c r="AY140" s="18" t="s">
        <v>149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82</v>
      </c>
      <c r="BK140" s="225">
        <f>ROUND(I140*H140,2)</f>
        <v>0</v>
      </c>
      <c r="BL140" s="18" t="s">
        <v>157</v>
      </c>
      <c r="BM140" s="224" t="s">
        <v>1048</v>
      </c>
    </row>
    <row r="141" s="2" customFormat="1">
      <c r="A141" s="39"/>
      <c r="B141" s="40"/>
      <c r="C141" s="41"/>
      <c r="D141" s="226" t="s">
        <v>159</v>
      </c>
      <c r="E141" s="41"/>
      <c r="F141" s="227" t="s">
        <v>1049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84</v>
      </c>
    </row>
    <row r="142" s="13" customFormat="1">
      <c r="A142" s="13"/>
      <c r="B142" s="231"/>
      <c r="C142" s="232"/>
      <c r="D142" s="233" t="s">
        <v>161</v>
      </c>
      <c r="E142" s="234" t="s">
        <v>19</v>
      </c>
      <c r="F142" s="235" t="s">
        <v>1027</v>
      </c>
      <c r="G142" s="232"/>
      <c r="H142" s="234" t="s">
        <v>19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161</v>
      </c>
      <c r="AU142" s="241" t="s">
        <v>84</v>
      </c>
      <c r="AV142" s="13" t="s">
        <v>82</v>
      </c>
      <c r="AW142" s="13" t="s">
        <v>37</v>
      </c>
      <c r="AX142" s="13" t="s">
        <v>76</v>
      </c>
      <c r="AY142" s="241" t="s">
        <v>149</v>
      </c>
    </row>
    <row r="143" s="14" customFormat="1">
      <c r="A143" s="14"/>
      <c r="B143" s="242"/>
      <c r="C143" s="243"/>
      <c r="D143" s="233" t="s">
        <v>161</v>
      </c>
      <c r="E143" s="244" t="s">
        <v>19</v>
      </c>
      <c r="F143" s="245" t="s">
        <v>1050</v>
      </c>
      <c r="G143" s="243"/>
      <c r="H143" s="246">
        <v>0.69999999999999996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161</v>
      </c>
      <c r="AU143" s="252" t="s">
        <v>84</v>
      </c>
      <c r="AV143" s="14" t="s">
        <v>84</v>
      </c>
      <c r="AW143" s="14" t="s">
        <v>37</v>
      </c>
      <c r="AX143" s="14" t="s">
        <v>82</v>
      </c>
      <c r="AY143" s="252" t="s">
        <v>149</v>
      </c>
    </row>
    <row r="144" s="12" customFormat="1" ht="22.8" customHeight="1">
      <c r="A144" s="12"/>
      <c r="B144" s="197"/>
      <c r="C144" s="198"/>
      <c r="D144" s="199" t="s">
        <v>75</v>
      </c>
      <c r="E144" s="211" t="s">
        <v>330</v>
      </c>
      <c r="F144" s="211" t="s">
        <v>331</v>
      </c>
      <c r="G144" s="198"/>
      <c r="H144" s="198"/>
      <c r="I144" s="201"/>
      <c r="J144" s="212">
        <f>BK144</f>
        <v>0</v>
      </c>
      <c r="K144" s="198"/>
      <c r="L144" s="203"/>
      <c r="M144" s="204"/>
      <c r="N144" s="205"/>
      <c r="O144" s="205"/>
      <c r="P144" s="206">
        <f>SUM(P145:P153)</f>
        <v>0</v>
      </c>
      <c r="Q144" s="205"/>
      <c r="R144" s="206">
        <f>SUM(R145:R153)</f>
        <v>0</v>
      </c>
      <c r="S144" s="205"/>
      <c r="T144" s="207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8" t="s">
        <v>82</v>
      </c>
      <c r="AT144" s="209" t="s">
        <v>75</v>
      </c>
      <c r="AU144" s="209" t="s">
        <v>82</v>
      </c>
      <c r="AY144" s="208" t="s">
        <v>149</v>
      </c>
      <c r="BK144" s="210">
        <f>SUM(BK145:BK153)</f>
        <v>0</v>
      </c>
    </row>
    <row r="145" s="2" customFormat="1" ht="37.8" customHeight="1">
      <c r="A145" s="39"/>
      <c r="B145" s="40"/>
      <c r="C145" s="213" t="s">
        <v>220</v>
      </c>
      <c r="D145" s="213" t="s">
        <v>152</v>
      </c>
      <c r="E145" s="214" t="s">
        <v>333</v>
      </c>
      <c r="F145" s="215" t="s">
        <v>334</v>
      </c>
      <c r="G145" s="216" t="s">
        <v>210</v>
      </c>
      <c r="H145" s="217">
        <v>0.084000000000000005</v>
      </c>
      <c r="I145" s="218"/>
      <c r="J145" s="219">
        <f>ROUND(I145*H145,2)</f>
        <v>0</v>
      </c>
      <c r="K145" s="215" t="s">
        <v>156</v>
      </c>
      <c r="L145" s="45"/>
      <c r="M145" s="220" t="s">
        <v>19</v>
      </c>
      <c r="N145" s="221" t="s">
        <v>47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157</v>
      </c>
      <c r="AT145" s="224" t="s">
        <v>152</v>
      </c>
      <c r="AU145" s="224" t="s">
        <v>84</v>
      </c>
      <c r="AY145" s="18" t="s">
        <v>149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82</v>
      </c>
      <c r="BK145" s="225">
        <f>ROUND(I145*H145,2)</f>
        <v>0</v>
      </c>
      <c r="BL145" s="18" t="s">
        <v>157</v>
      </c>
      <c r="BM145" s="224" t="s">
        <v>1051</v>
      </c>
    </row>
    <row r="146" s="2" customFormat="1">
      <c r="A146" s="39"/>
      <c r="B146" s="40"/>
      <c r="C146" s="41"/>
      <c r="D146" s="226" t="s">
        <v>159</v>
      </c>
      <c r="E146" s="41"/>
      <c r="F146" s="227" t="s">
        <v>336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159</v>
      </c>
      <c r="AU146" s="18" t="s">
        <v>84</v>
      </c>
    </row>
    <row r="147" s="2" customFormat="1" ht="33" customHeight="1">
      <c r="A147" s="39"/>
      <c r="B147" s="40"/>
      <c r="C147" s="213" t="s">
        <v>226</v>
      </c>
      <c r="D147" s="213" t="s">
        <v>152</v>
      </c>
      <c r="E147" s="214" t="s">
        <v>338</v>
      </c>
      <c r="F147" s="215" t="s">
        <v>339</v>
      </c>
      <c r="G147" s="216" t="s">
        <v>210</v>
      </c>
      <c r="H147" s="217">
        <v>0.75600000000000001</v>
      </c>
      <c r="I147" s="218"/>
      <c r="J147" s="219">
        <f>ROUND(I147*H147,2)</f>
        <v>0</v>
      </c>
      <c r="K147" s="215" t="s">
        <v>156</v>
      </c>
      <c r="L147" s="45"/>
      <c r="M147" s="220" t="s">
        <v>19</v>
      </c>
      <c r="N147" s="221" t="s">
        <v>47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157</v>
      </c>
      <c r="AT147" s="224" t="s">
        <v>152</v>
      </c>
      <c r="AU147" s="224" t="s">
        <v>84</v>
      </c>
      <c r="AY147" s="18" t="s">
        <v>149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82</v>
      </c>
      <c r="BK147" s="225">
        <f>ROUND(I147*H147,2)</f>
        <v>0</v>
      </c>
      <c r="BL147" s="18" t="s">
        <v>157</v>
      </c>
      <c r="BM147" s="224" t="s">
        <v>1052</v>
      </c>
    </row>
    <row r="148" s="2" customFormat="1">
      <c r="A148" s="39"/>
      <c r="B148" s="40"/>
      <c r="C148" s="41"/>
      <c r="D148" s="226" t="s">
        <v>159</v>
      </c>
      <c r="E148" s="41"/>
      <c r="F148" s="227" t="s">
        <v>341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159</v>
      </c>
      <c r="AU148" s="18" t="s">
        <v>84</v>
      </c>
    </row>
    <row r="149" s="14" customFormat="1">
      <c r="A149" s="14"/>
      <c r="B149" s="242"/>
      <c r="C149" s="243"/>
      <c r="D149" s="233" t="s">
        <v>161</v>
      </c>
      <c r="E149" s="243"/>
      <c r="F149" s="245" t="s">
        <v>1053</v>
      </c>
      <c r="G149" s="243"/>
      <c r="H149" s="246">
        <v>0.75600000000000001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161</v>
      </c>
      <c r="AU149" s="252" t="s">
        <v>84</v>
      </c>
      <c r="AV149" s="14" t="s">
        <v>84</v>
      </c>
      <c r="AW149" s="14" t="s">
        <v>4</v>
      </c>
      <c r="AX149" s="14" t="s">
        <v>82</v>
      </c>
      <c r="AY149" s="252" t="s">
        <v>149</v>
      </c>
    </row>
    <row r="150" s="2" customFormat="1" ht="44.25" customHeight="1">
      <c r="A150" s="39"/>
      <c r="B150" s="40"/>
      <c r="C150" s="213" t="s">
        <v>232</v>
      </c>
      <c r="D150" s="213" t="s">
        <v>152</v>
      </c>
      <c r="E150" s="214" t="s">
        <v>343</v>
      </c>
      <c r="F150" s="215" t="s">
        <v>344</v>
      </c>
      <c r="G150" s="216" t="s">
        <v>210</v>
      </c>
      <c r="H150" s="217">
        <v>0.084000000000000005</v>
      </c>
      <c r="I150" s="218"/>
      <c r="J150" s="219">
        <f>ROUND(I150*H150,2)</f>
        <v>0</v>
      </c>
      <c r="K150" s="215" t="s">
        <v>156</v>
      </c>
      <c r="L150" s="45"/>
      <c r="M150" s="220" t="s">
        <v>19</v>
      </c>
      <c r="N150" s="221" t="s">
        <v>47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157</v>
      </c>
      <c r="AT150" s="224" t="s">
        <v>152</v>
      </c>
      <c r="AU150" s="224" t="s">
        <v>84</v>
      </c>
      <c r="AY150" s="18" t="s">
        <v>149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82</v>
      </c>
      <c r="BK150" s="225">
        <f>ROUND(I150*H150,2)</f>
        <v>0</v>
      </c>
      <c r="BL150" s="18" t="s">
        <v>157</v>
      </c>
      <c r="BM150" s="224" t="s">
        <v>1054</v>
      </c>
    </row>
    <row r="151" s="2" customFormat="1">
      <c r="A151" s="39"/>
      <c r="B151" s="40"/>
      <c r="C151" s="41"/>
      <c r="D151" s="226" t="s">
        <v>159</v>
      </c>
      <c r="E151" s="41"/>
      <c r="F151" s="227" t="s">
        <v>346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159</v>
      </c>
      <c r="AU151" s="18" t="s">
        <v>84</v>
      </c>
    </row>
    <row r="152" s="2" customFormat="1" ht="44.25" customHeight="1">
      <c r="A152" s="39"/>
      <c r="B152" s="40"/>
      <c r="C152" s="213" t="s">
        <v>237</v>
      </c>
      <c r="D152" s="213" t="s">
        <v>152</v>
      </c>
      <c r="E152" s="214" t="s">
        <v>349</v>
      </c>
      <c r="F152" s="215" t="s">
        <v>350</v>
      </c>
      <c r="G152" s="216" t="s">
        <v>210</v>
      </c>
      <c r="H152" s="217">
        <v>0.084000000000000005</v>
      </c>
      <c r="I152" s="218"/>
      <c r="J152" s="219">
        <f>ROUND(I152*H152,2)</f>
        <v>0</v>
      </c>
      <c r="K152" s="215" t="s">
        <v>156</v>
      </c>
      <c r="L152" s="45"/>
      <c r="M152" s="220" t="s">
        <v>19</v>
      </c>
      <c r="N152" s="221" t="s">
        <v>47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157</v>
      </c>
      <c r="AT152" s="224" t="s">
        <v>152</v>
      </c>
      <c r="AU152" s="224" t="s">
        <v>84</v>
      </c>
      <c r="AY152" s="18" t="s">
        <v>149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82</v>
      </c>
      <c r="BK152" s="225">
        <f>ROUND(I152*H152,2)</f>
        <v>0</v>
      </c>
      <c r="BL152" s="18" t="s">
        <v>157</v>
      </c>
      <c r="BM152" s="224" t="s">
        <v>1055</v>
      </c>
    </row>
    <row r="153" s="2" customFormat="1">
      <c r="A153" s="39"/>
      <c r="B153" s="40"/>
      <c r="C153" s="41"/>
      <c r="D153" s="226" t="s">
        <v>159</v>
      </c>
      <c r="E153" s="41"/>
      <c r="F153" s="227" t="s">
        <v>352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159</v>
      </c>
      <c r="AU153" s="18" t="s">
        <v>84</v>
      </c>
    </row>
    <row r="154" s="12" customFormat="1" ht="22.8" customHeight="1">
      <c r="A154" s="12"/>
      <c r="B154" s="197"/>
      <c r="C154" s="198"/>
      <c r="D154" s="199" t="s">
        <v>75</v>
      </c>
      <c r="E154" s="211" t="s">
        <v>353</v>
      </c>
      <c r="F154" s="211" t="s">
        <v>354</v>
      </c>
      <c r="G154" s="198"/>
      <c r="H154" s="198"/>
      <c r="I154" s="201"/>
      <c r="J154" s="212">
        <f>BK154</f>
        <v>0</v>
      </c>
      <c r="K154" s="198"/>
      <c r="L154" s="203"/>
      <c r="M154" s="204"/>
      <c r="N154" s="205"/>
      <c r="O154" s="205"/>
      <c r="P154" s="206">
        <f>SUM(P155:P156)</f>
        <v>0</v>
      </c>
      <c r="Q154" s="205"/>
      <c r="R154" s="206">
        <f>SUM(R155:R156)</f>
        <v>0</v>
      </c>
      <c r="S154" s="205"/>
      <c r="T154" s="207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8" t="s">
        <v>82</v>
      </c>
      <c r="AT154" s="209" t="s">
        <v>75</v>
      </c>
      <c r="AU154" s="209" t="s">
        <v>82</v>
      </c>
      <c r="AY154" s="208" t="s">
        <v>149</v>
      </c>
      <c r="BK154" s="210">
        <f>SUM(BK155:BK156)</f>
        <v>0</v>
      </c>
    </row>
    <row r="155" s="2" customFormat="1" ht="55.5" customHeight="1">
      <c r="A155" s="39"/>
      <c r="B155" s="40"/>
      <c r="C155" s="213" t="s">
        <v>8</v>
      </c>
      <c r="D155" s="213" t="s">
        <v>152</v>
      </c>
      <c r="E155" s="214" t="s">
        <v>356</v>
      </c>
      <c r="F155" s="215" t="s">
        <v>357</v>
      </c>
      <c r="G155" s="216" t="s">
        <v>210</v>
      </c>
      <c r="H155" s="217">
        <v>0.154</v>
      </c>
      <c r="I155" s="218"/>
      <c r="J155" s="219">
        <f>ROUND(I155*H155,2)</f>
        <v>0</v>
      </c>
      <c r="K155" s="215" t="s">
        <v>156</v>
      </c>
      <c r="L155" s="45"/>
      <c r="M155" s="220" t="s">
        <v>19</v>
      </c>
      <c r="N155" s="221" t="s">
        <v>47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157</v>
      </c>
      <c r="AT155" s="224" t="s">
        <v>152</v>
      </c>
      <c r="AU155" s="224" t="s">
        <v>84</v>
      </c>
      <c r="AY155" s="18" t="s">
        <v>149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82</v>
      </c>
      <c r="BK155" s="225">
        <f>ROUND(I155*H155,2)</f>
        <v>0</v>
      </c>
      <c r="BL155" s="18" t="s">
        <v>157</v>
      </c>
      <c r="BM155" s="224" t="s">
        <v>1056</v>
      </c>
    </row>
    <row r="156" s="2" customFormat="1">
      <c r="A156" s="39"/>
      <c r="B156" s="40"/>
      <c r="C156" s="41"/>
      <c r="D156" s="226" t="s">
        <v>159</v>
      </c>
      <c r="E156" s="41"/>
      <c r="F156" s="227" t="s">
        <v>359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159</v>
      </c>
      <c r="AU156" s="18" t="s">
        <v>84</v>
      </c>
    </row>
    <row r="157" s="12" customFormat="1" ht="25.92" customHeight="1">
      <c r="A157" s="12"/>
      <c r="B157" s="197"/>
      <c r="C157" s="198"/>
      <c r="D157" s="199" t="s">
        <v>75</v>
      </c>
      <c r="E157" s="200" t="s">
        <v>360</v>
      </c>
      <c r="F157" s="200" t="s">
        <v>361</v>
      </c>
      <c r="G157" s="198"/>
      <c r="H157" s="198"/>
      <c r="I157" s="201"/>
      <c r="J157" s="202">
        <f>BK157</f>
        <v>0</v>
      </c>
      <c r="K157" s="198"/>
      <c r="L157" s="203"/>
      <c r="M157" s="204"/>
      <c r="N157" s="205"/>
      <c r="O157" s="205"/>
      <c r="P157" s="206">
        <f>P158+P183+P187+P220+P252</f>
        <v>0</v>
      </c>
      <c r="Q157" s="205"/>
      <c r="R157" s="206">
        <f>R158+R183+R187+R220+R252</f>
        <v>0.064369999999999997</v>
      </c>
      <c r="S157" s="205"/>
      <c r="T157" s="207">
        <f>T158+T183+T187+T220+T252</f>
        <v>0.074060000000000001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84</v>
      </c>
      <c r="AT157" s="209" t="s">
        <v>75</v>
      </c>
      <c r="AU157" s="209" t="s">
        <v>76</v>
      </c>
      <c r="AY157" s="208" t="s">
        <v>149</v>
      </c>
      <c r="BK157" s="210">
        <f>BK158+BK183+BK187+BK220+BK252</f>
        <v>0</v>
      </c>
    </row>
    <row r="158" s="12" customFormat="1" ht="22.8" customHeight="1">
      <c r="A158" s="12"/>
      <c r="B158" s="197"/>
      <c r="C158" s="198"/>
      <c r="D158" s="199" t="s">
        <v>75</v>
      </c>
      <c r="E158" s="211" t="s">
        <v>813</v>
      </c>
      <c r="F158" s="211" t="s">
        <v>814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SUM(P159:P182)</f>
        <v>0</v>
      </c>
      <c r="Q158" s="205"/>
      <c r="R158" s="206">
        <f>SUM(R159:R182)</f>
        <v>0.00183</v>
      </c>
      <c r="S158" s="205"/>
      <c r="T158" s="207">
        <f>SUM(T159:T182)</f>
        <v>0.0020799999999999998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84</v>
      </c>
      <c r="AT158" s="209" t="s">
        <v>75</v>
      </c>
      <c r="AU158" s="209" t="s">
        <v>82</v>
      </c>
      <c r="AY158" s="208" t="s">
        <v>149</v>
      </c>
      <c r="BK158" s="210">
        <f>SUM(BK159:BK182)</f>
        <v>0</v>
      </c>
    </row>
    <row r="159" s="2" customFormat="1" ht="49.05" customHeight="1">
      <c r="A159" s="39"/>
      <c r="B159" s="40"/>
      <c r="C159" s="213" t="s">
        <v>247</v>
      </c>
      <c r="D159" s="213" t="s">
        <v>152</v>
      </c>
      <c r="E159" s="214" t="s">
        <v>815</v>
      </c>
      <c r="F159" s="215" t="s">
        <v>816</v>
      </c>
      <c r="G159" s="216" t="s">
        <v>175</v>
      </c>
      <c r="H159" s="217">
        <v>4</v>
      </c>
      <c r="I159" s="218"/>
      <c r="J159" s="219">
        <f>ROUND(I159*H159,2)</f>
        <v>0</v>
      </c>
      <c r="K159" s="215" t="s">
        <v>156</v>
      </c>
      <c r="L159" s="45"/>
      <c r="M159" s="220" t="s">
        <v>19</v>
      </c>
      <c r="N159" s="221" t="s">
        <v>47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0.00051999999999999995</v>
      </c>
      <c r="T159" s="223">
        <f>S159*H159</f>
        <v>0.0020799999999999998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247</v>
      </c>
      <c r="AT159" s="224" t="s">
        <v>152</v>
      </c>
      <c r="AU159" s="224" t="s">
        <v>84</v>
      </c>
      <c r="AY159" s="18" t="s">
        <v>149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82</v>
      </c>
      <c r="BK159" s="225">
        <f>ROUND(I159*H159,2)</f>
        <v>0</v>
      </c>
      <c r="BL159" s="18" t="s">
        <v>247</v>
      </c>
      <c r="BM159" s="224" t="s">
        <v>1057</v>
      </c>
    </row>
    <row r="160" s="2" customFormat="1">
      <c r="A160" s="39"/>
      <c r="B160" s="40"/>
      <c r="C160" s="41"/>
      <c r="D160" s="226" t="s">
        <v>159</v>
      </c>
      <c r="E160" s="41"/>
      <c r="F160" s="227" t="s">
        <v>818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159</v>
      </c>
      <c r="AU160" s="18" t="s">
        <v>84</v>
      </c>
    </row>
    <row r="161" s="13" customFormat="1">
      <c r="A161" s="13"/>
      <c r="B161" s="231"/>
      <c r="C161" s="232"/>
      <c r="D161" s="233" t="s">
        <v>161</v>
      </c>
      <c r="E161" s="234" t="s">
        <v>19</v>
      </c>
      <c r="F161" s="235" t="s">
        <v>1027</v>
      </c>
      <c r="G161" s="232"/>
      <c r="H161" s="234" t="s">
        <v>19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161</v>
      </c>
      <c r="AU161" s="241" t="s">
        <v>84</v>
      </c>
      <c r="AV161" s="13" t="s">
        <v>82</v>
      </c>
      <c r="AW161" s="13" t="s">
        <v>37</v>
      </c>
      <c r="AX161" s="13" t="s">
        <v>76</v>
      </c>
      <c r="AY161" s="241" t="s">
        <v>149</v>
      </c>
    </row>
    <row r="162" s="14" customFormat="1">
      <c r="A162" s="14"/>
      <c r="B162" s="242"/>
      <c r="C162" s="243"/>
      <c r="D162" s="233" t="s">
        <v>161</v>
      </c>
      <c r="E162" s="244" t="s">
        <v>19</v>
      </c>
      <c r="F162" s="245" t="s">
        <v>157</v>
      </c>
      <c r="G162" s="243"/>
      <c r="H162" s="246">
        <v>4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161</v>
      </c>
      <c r="AU162" s="252" t="s">
        <v>84</v>
      </c>
      <c r="AV162" s="14" t="s">
        <v>84</v>
      </c>
      <c r="AW162" s="14" t="s">
        <v>37</v>
      </c>
      <c r="AX162" s="14" t="s">
        <v>82</v>
      </c>
      <c r="AY162" s="252" t="s">
        <v>149</v>
      </c>
    </row>
    <row r="163" s="2" customFormat="1" ht="55.5" customHeight="1">
      <c r="A163" s="39"/>
      <c r="B163" s="40"/>
      <c r="C163" s="213" t="s">
        <v>254</v>
      </c>
      <c r="D163" s="213" t="s">
        <v>152</v>
      </c>
      <c r="E163" s="214" t="s">
        <v>820</v>
      </c>
      <c r="F163" s="215" t="s">
        <v>821</v>
      </c>
      <c r="G163" s="216" t="s">
        <v>175</v>
      </c>
      <c r="H163" s="217">
        <v>7</v>
      </c>
      <c r="I163" s="218"/>
      <c r="J163" s="219">
        <f>ROUND(I163*H163,2)</f>
        <v>0</v>
      </c>
      <c r="K163" s="215" t="s">
        <v>156</v>
      </c>
      <c r="L163" s="45"/>
      <c r="M163" s="220" t="s">
        <v>19</v>
      </c>
      <c r="N163" s="221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247</v>
      </c>
      <c r="AT163" s="224" t="s">
        <v>152</v>
      </c>
      <c r="AU163" s="224" t="s">
        <v>84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82</v>
      </c>
      <c r="BK163" s="225">
        <f>ROUND(I163*H163,2)</f>
        <v>0</v>
      </c>
      <c r="BL163" s="18" t="s">
        <v>247</v>
      </c>
      <c r="BM163" s="224" t="s">
        <v>1058</v>
      </c>
    </row>
    <row r="164" s="2" customFormat="1">
      <c r="A164" s="39"/>
      <c r="B164" s="40"/>
      <c r="C164" s="41"/>
      <c r="D164" s="226" t="s">
        <v>159</v>
      </c>
      <c r="E164" s="41"/>
      <c r="F164" s="227" t="s">
        <v>823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159</v>
      </c>
      <c r="AU164" s="18" t="s">
        <v>84</v>
      </c>
    </row>
    <row r="165" s="13" customFormat="1">
      <c r="A165" s="13"/>
      <c r="B165" s="231"/>
      <c r="C165" s="232"/>
      <c r="D165" s="233" t="s">
        <v>161</v>
      </c>
      <c r="E165" s="234" t="s">
        <v>19</v>
      </c>
      <c r="F165" s="235" t="s">
        <v>1027</v>
      </c>
      <c r="G165" s="232"/>
      <c r="H165" s="234" t="s">
        <v>19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161</v>
      </c>
      <c r="AU165" s="241" t="s">
        <v>84</v>
      </c>
      <c r="AV165" s="13" t="s">
        <v>82</v>
      </c>
      <c r="AW165" s="13" t="s">
        <v>37</v>
      </c>
      <c r="AX165" s="13" t="s">
        <v>76</v>
      </c>
      <c r="AY165" s="241" t="s">
        <v>149</v>
      </c>
    </row>
    <row r="166" s="14" customFormat="1">
      <c r="A166" s="14"/>
      <c r="B166" s="242"/>
      <c r="C166" s="243"/>
      <c r="D166" s="233" t="s">
        <v>161</v>
      </c>
      <c r="E166" s="244" t="s">
        <v>19</v>
      </c>
      <c r="F166" s="245" t="s">
        <v>195</v>
      </c>
      <c r="G166" s="243"/>
      <c r="H166" s="246">
        <v>7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161</v>
      </c>
      <c r="AU166" s="252" t="s">
        <v>84</v>
      </c>
      <c r="AV166" s="14" t="s">
        <v>84</v>
      </c>
      <c r="AW166" s="14" t="s">
        <v>37</v>
      </c>
      <c r="AX166" s="14" t="s">
        <v>82</v>
      </c>
      <c r="AY166" s="252" t="s">
        <v>149</v>
      </c>
    </row>
    <row r="167" s="2" customFormat="1" ht="24.15" customHeight="1">
      <c r="A167" s="39"/>
      <c r="B167" s="40"/>
      <c r="C167" s="264" t="s">
        <v>260</v>
      </c>
      <c r="D167" s="264" t="s">
        <v>242</v>
      </c>
      <c r="E167" s="265" t="s">
        <v>1059</v>
      </c>
      <c r="F167" s="266" t="s">
        <v>1060</v>
      </c>
      <c r="G167" s="267" t="s">
        <v>175</v>
      </c>
      <c r="H167" s="268">
        <v>7</v>
      </c>
      <c r="I167" s="269"/>
      <c r="J167" s="270">
        <f>ROUND(I167*H167,2)</f>
        <v>0</v>
      </c>
      <c r="K167" s="266" t="s">
        <v>156</v>
      </c>
      <c r="L167" s="271"/>
      <c r="M167" s="272" t="s">
        <v>19</v>
      </c>
      <c r="N167" s="273" t="s">
        <v>47</v>
      </c>
      <c r="O167" s="85"/>
      <c r="P167" s="222">
        <f>O167*H167</f>
        <v>0</v>
      </c>
      <c r="Q167" s="222">
        <v>1.0000000000000001E-05</v>
      </c>
      <c r="R167" s="222">
        <f>Q167*H167</f>
        <v>7.0000000000000007E-05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342</v>
      </c>
      <c r="AT167" s="224" t="s">
        <v>242</v>
      </c>
      <c r="AU167" s="224" t="s">
        <v>84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82</v>
      </c>
      <c r="BK167" s="225">
        <f>ROUND(I167*H167,2)</f>
        <v>0</v>
      </c>
      <c r="BL167" s="18" t="s">
        <v>247</v>
      </c>
      <c r="BM167" s="224" t="s">
        <v>1061</v>
      </c>
    </row>
    <row r="168" s="2" customFormat="1">
      <c r="A168" s="39"/>
      <c r="B168" s="40"/>
      <c r="C168" s="41"/>
      <c r="D168" s="226" t="s">
        <v>159</v>
      </c>
      <c r="E168" s="41"/>
      <c r="F168" s="227" t="s">
        <v>1062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159</v>
      </c>
      <c r="AU168" s="18" t="s">
        <v>84</v>
      </c>
    </row>
    <row r="169" s="13" customFormat="1">
      <c r="A169" s="13"/>
      <c r="B169" s="231"/>
      <c r="C169" s="232"/>
      <c r="D169" s="233" t="s">
        <v>161</v>
      </c>
      <c r="E169" s="234" t="s">
        <v>19</v>
      </c>
      <c r="F169" s="235" t="s">
        <v>1027</v>
      </c>
      <c r="G169" s="232"/>
      <c r="H169" s="234" t="s">
        <v>19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161</v>
      </c>
      <c r="AU169" s="241" t="s">
        <v>84</v>
      </c>
      <c r="AV169" s="13" t="s">
        <v>82</v>
      </c>
      <c r="AW169" s="13" t="s">
        <v>37</v>
      </c>
      <c r="AX169" s="13" t="s">
        <v>76</v>
      </c>
      <c r="AY169" s="241" t="s">
        <v>149</v>
      </c>
    </row>
    <row r="170" s="14" customFormat="1">
      <c r="A170" s="14"/>
      <c r="B170" s="242"/>
      <c r="C170" s="243"/>
      <c r="D170" s="233" t="s">
        <v>161</v>
      </c>
      <c r="E170" s="244" t="s">
        <v>19</v>
      </c>
      <c r="F170" s="245" t="s">
        <v>195</v>
      </c>
      <c r="G170" s="243"/>
      <c r="H170" s="246">
        <v>7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161</v>
      </c>
      <c r="AU170" s="252" t="s">
        <v>84</v>
      </c>
      <c r="AV170" s="14" t="s">
        <v>84</v>
      </c>
      <c r="AW170" s="14" t="s">
        <v>37</v>
      </c>
      <c r="AX170" s="14" t="s">
        <v>82</v>
      </c>
      <c r="AY170" s="252" t="s">
        <v>149</v>
      </c>
    </row>
    <row r="171" s="2" customFormat="1" ht="66.75" customHeight="1">
      <c r="A171" s="39"/>
      <c r="B171" s="40"/>
      <c r="C171" s="213" t="s">
        <v>266</v>
      </c>
      <c r="D171" s="213" t="s">
        <v>152</v>
      </c>
      <c r="E171" s="214" t="s">
        <v>1063</v>
      </c>
      <c r="F171" s="215" t="s">
        <v>1064</v>
      </c>
      <c r="G171" s="216" t="s">
        <v>175</v>
      </c>
      <c r="H171" s="217">
        <v>4</v>
      </c>
      <c r="I171" s="218"/>
      <c r="J171" s="219">
        <f>ROUND(I171*H171,2)</f>
        <v>0</v>
      </c>
      <c r="K171" s="215" t="s">
        <v>156</v>
      </c>
      <c r="L171" s="45"/>
      <c r="M171" s="220" t="s">
        <v>19</v>
      </c>
      <c r="N171" s="221" t="s">
        <v>47</v>
      </c>
      <c r="O171" s="85"/>
      <c r="P171" s="222">
        <f>O171*H171</f>
        <v>0</v>
      </c>
      <c r="Q171" s="222">
        <v>0.00019000000000000001</v>
      </c>
      <c r="R171" s="222">
        <f>Q171*H171</f>
        <v>0.00076000000000000004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247</v>
      </c>
      <c r="AT171" s="224" t="s">
        <v>152</v>
      </c>
      <c r="AU171" s="224" t="s">
        <v>84</v>
      </c>
      <c r="AY171" s="18" t="s">
        <v>149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82</v>
      </c>
      <c r="BK171" s="225">
        <f>ROUND(I171*H171,2)</f>
        <v>0</v>
      </c>
      <c r="BL171" s="18" t="s">
        <v>247</v>
      </c>
      <c r="BM171" s="224" t="s">
        <v>1065</v>
      </c>
    </row>
    <row r="172" s="2" customFormat="1">
      <c r="A172" s="39"/>
      <c r="B172" s="40"/>
      <c r="C172" s="41"/>
      <c r="D172" s="226" t="s">
        <v>159</v>
      </c>
      <c r="E172" s="41"/>
      <c r="F172" s="227" t="s">
        <v>1066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159</v>
      </c>
      <c r="AU172" s="18" t="s">
        <v>84</v>
      </c>
    </row>
    <row r="173" s="13" customFormat="1">
      <c r="A173" s="13"/>
      <c r="B173" s="231"/>
      <c r="C173" s="232"/>
      <c r="D173" s="233" t="s">
        <v>161</v>
      </c>
      <c r="E173" s="234" t="s">
        <v>19</v>
      </c>
      <c r="F173" s="235" t="s">
        <v>1027</v>
      </c>
      <c r="G173" s="232"/>
      <c r="H173" s="234" t="s">
        <v>19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161</v>
      </c>
      <c r="AU173" s="241" t="s">
        <v>84</v>
      </c>
      <c r="AV173" s="13" t="s">
        <v>82</v>
      </c>
      <c r="AW173" s="13" t="s">
        <v>37</v>
      </c>
      <c r="AX173" s="13" t="s">
        <v>76</v>
      </c>
      <c r="AY173" s="241" t="s">
        <v>149</v>
      </c>
    </row>
    <row r="174" s="14" customFormat="1">
      <c r="A174" s="14"/>
      <c r="B174" s="242"/>
      <c r="C174" s="243"/>
      <c r="D174" s="233" t="s">
        <v>161</v>
      </c>
      <c r="E174" s="244" t="s">
        <v>19</v>
      </c>
      <c r="F174" s="245" t="s">
        <v>157</v>
      </c>
      <c r="G174" s="243"/>
      <c r="H174" s="246">
        <v>4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161</v>
      </c>
      <c r="AU174" s="252" t="s">
        <v>84</v>
      </c>
      <c r="AV174" s="14" t="s">
        <v>84</v>
      </c>
      <c r="AW174" s="14" t="s">
        <v>37</v>
      </c>
      <c r="AX174" s="14" t="s">
        <v>82</v>
      </c>
      <c r="AY174" s="252" t="s">
        <v>149</v>
      </c>
    </row>
    <row r="175" s="2" customFormat="1" ht="24.15" customHeight="1">
      <c r="A175" s="39"/>
      <c r="B175" s="40"/>
      <c r="C175" s="264" t="s">
        <v>272</v>
      </c>
      <c r="D175" s="264" t="s">
        <v>242</v>
      </c>
      <c r="E175" s="265" t="s">
        <v>1067</v>
      </c>
      <c r="F175" s="266" t="s">
        <v>1068</v>
      </c>
      <c r="G175" s="267" t="s">
        <v>175</v>
      </c>
      <c r="H175" s="268">
        <v>4</v>
      </c>
      <c r="I175" s="269"/>
      <c r="J175" s="270">
        <f>ROUND(I175*H175,2)</f>
        <v>0</v>
      </c>
      <c r="K175" s="266" t="s">
        <v>156</v>
      </c>
      <c r="L175" s="271"/>
      <c r="M175" s="272" t="s">
        <v>19</v>
      </c>
      <c r="N175" s="273" t="s">
        <v>47</v>
      </c>
      <c r="O175" s="85"/>
      <c r="P175" s="222">
        <f>O175*H175</f>
        <v>0</v>
      </c>
      <c r="Q175" s="222">
        <v>0.00025000000000000001</v>
      </c>
      <c r="R175" s="222">
        <f>Q175*H175</f>
        <v>0.001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342</v>
      </c>
      <c r="AT175" s="224" t="s">
        <v>242</v>
      </c>
      <c r="AU175" s="224" t="s">
        <v>84</v>
      </c>
      <c r="AY175" s="18" t="s">
        <v>149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82</v>
      </c>
      <c r="BK175" s="225">
        <f>ROUND(I175*H175,2)</f>
        <v>0</v>
      </c>
      <c r="BL175" s="18" t="s">
        <v>247</v>
      </c>
      <c r="BM175" s="224" t="s">
        <v>1069</v>
      </c>
    </row>
    <row r="176" s="2" customFormat="1">
      <c r="A176" s="39"/>
      <c r="B176" s="40"/>
      <c r="C176" s="41"/>
      <c r="D176" s="226" t="s">
        <v>159</v>
      </c>
      <c r="E176" s="41"/>
      <c r="F176" s="227" t="s">
        <v>1070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159</v>
      </c>
      <c r="AU176" s="18" t="s">
        <v>84</v>
      </c>
    </row>
    <row r="177" s="13" customFormat="1">
      <c r="A177" s="13"/>
      <c r="B177" s="231"/>
      <c r="C177" s="232"/>
      <c r="D177" s="233" t="s">
        <v>161</v>
      </c>
      <c r="E177" s="234" t="s">
        <v>19</v>
      </c>
      <c r="F177" s="235" t="s">
        <v>1027</v>
      </c>
      <c r="G177" s="232"/>
      <c r="H177" s="234" t="s">
        <v>19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161</v>
      </c>
      <c r="AU177" s="241" t="s">
        <v>84</v>
      </c>
      <c r="AV177" s="13" t="s">
        <v>82</v>
      </c>
      <c r="AW177" s="13" t="s">
        <v>37</v>
      </c>
      <c r="AX177" s="13" t="s">
        <v>76</v>
      </c>
      <c r="AY177" s="241" t="s">
        <v>149</v>
      </c>
    </row>
    <row r="178" s="14" customFormat="1">
      <c r="A178" s="14"/>
      <c r="B178" s="242"/>
      <c r="C178" s="243"/>
      <c r="D178" s="233" t="s">
        <v>161</v>
      </c>
      <c r="E178" s="244" t="s">
        <v>19</v>
      </c>
      <c r="F178" s="245" t="s">
        <v>157</v>
      </c>
      <c r="G178" s="243"/>
      <c r="H178" s="246">
        <v>4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161</v>
      </c>
      <c r="AU178" s="252" t="s">
        <v>84</v>
      </c>
      <c r="AV178" s="14" t="s">
        <v>84</v>
      </c>
      <c r="AW178" s="14" t="s">
        <v>37</v>
      </c>
      <c r="AX178" s="14" t="s">
        <v>82</v>
      </c>
      <c r="AY178" s="252" t="s">
        <v>149</v>
      </c>
    </row>
    <row r="179" s="2" customFormat="1" ht="44.25" customHeight="1">
      <c r="A179" s="39"/>
      <c r="B179" s="40"/>
      <c r="C179" s="213" t="s">
        <v>7</v>
      </c>
      <c r="D179" s="213" t="s">
        <v>152</v>
      </c>
      <c r="E179" s="214" t="s">
        <v>1071</v>
      </c>
      <c r="F179" s="215" t="s">
        <v>1072</v>
      </c>
      <c r="G179" s="216" t="s">
        <v>210</v>
      </c>
      <c r="H179" s="217">
        <v>0.002</v>
      </c>
      <c r="I179" s="218"/>
      <c r="J179" s="219">
        <f>ROUND(I179*H179,2)</f>
        <v>0</v>
      </c>
      <c r="K179" s="215" t="s">
        <v>156</v>
      </c>
      <c r="L179" s="45"/>
      <c r="M179" s="220" t="s">
        <v>19</v>
      </c>
      <c r="N179" s="221" t="s">
        <v>47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247</v>
      </c>
      <c r="AT179" s="224" t="s">
        <v>152</v>
      </c>
      <c r="AU179" s="224" t="s">
        <v>84</v>
      </c>
      <c r="AY179" s="18" t="s">
        <v>149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82</v>
      </c>
      <c r="BK179" s="225">
        <f>ROUND(I179*H179,2)</f>
        <v>0</v>
      </c>
      <c r="BL179" s="18" t="s">
        <v>247</v>
      </c>
      <c r="BM179" s="224" t="s">
        <v>1073</v>
      </c>
    </row>
    <row r="180" s="2" customFormat="1">
      <c r="A180" s="39"/>
      <c r="B180" s="40"/>
      <c r="C180" s="41"/>
      <c r="D180" s="226" t="s">
        <v>159</v>
      </c>
      <c r="E180" s="41"/>
      <c r="F180" s="227" t="s">
        <v>1074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159</v>
      </c>
      <c r="AU180" s="18" t="s">
        <v>84</v>
      </c>
    </row>
    <row r="181" s="2" customFormat="1" ht="49.05" customHeight="1">
      <c r="A181" s="39"/>
      <c r="B181" s="40"/>
      <c r="C181" s="213" t="s">
        <v>282</v>
      </c>
      <c r="D181" s="213" t="s">
        <v>152</v>
      </c>
      <c r="E181" s="214" t="s">
        <v>1075</v>
      </c>
      <c r="F181" s="215" t="s">
        <v>1076</v>
      </c>
      <c r="G181" s="216" t="s">
        <v>210</v>
      </c>
      <c r="H181" s="217">
        <v>0.002</v>
      </c>
      <c r="I181" s="218"/>
      <c r="J181" s="219">
        <f>ROUND(I181*H181,2)</f>
        <v>0</v>
      </c>
      <c r="K181" s="215" t="s">
        <v>156</v>
      </c>
      <c r="L181" s="45"/>
      <c r="M181" s="220" t="s">
        <v>19</v>
      </c>
      <c r="N181" s="221" t="s">
        <v>47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247</v>
      </c>
      <c r="AT181" s="224" t="s">
        <v>152</v>
      </c>
      <c r="AU181" s="224" t="s">
        <v>84</v>
      </c>
      <c r="AY181" s="18" t="s">
        <v>149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82</v>
      </c>
      <c r="BK181" s="225">
        <f>ROUND(I181*H181,2)</f>
        <v>0</v>
      </c>
      <c r="BL181" s="18" t="s">
        <v>247</v>
      </c>
      <c r="BM181" s="224" t="s">
        <v>1077</v>
      </c>
    </row>
    <row r="182" s="2" customFormat="1">
      <c r="A182" s="39"/>
      <c r="B182" s="40"/>
      <c r="C182" s="41"/>
      <c r="D182" s="226" t="s">
        <v>159</v>
      </c>
      <c r="E182" s="41"/>
      <c r="F182" s="227" t="s">
        <v>1078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159</v>
      </c>
      <c r="AU182" s="18" t="s">
        <v>84</v>
      </c>
    </row>
    <row r="183" s="12" customFormat="1" ht="22.8" customHeight="1">
      <c r="A183" s="12"/>
      <c r="B183" s="197"/>
      <c r="C183" s="198"/>
      <c r="D183" s="199" t="s">
        <v>75</v>
      </c>
      <c r="E183" s="211" t="s">
        <v>1005</v>
      </c>
      <c r="F183" s="211" t="s">
        <v>1006</v>
      </c>
      <c r="G183" s="198"/>
      <c r="H183" s="198"/>
      <c r="I183" s="201"/>
      <c r="J183" s="212">
        <f>BK183</f>
        <v>0</v>
      </c>
      <c r="K183" s="198"/>
      <c r="L183" s="203"/>
      <c r="M183" s="204"/>
      <c r="N183" s="205"/>
      <c r="O183" s="205"/>
      <c r="P183" s="206">
        <f>SUM(P184:P186)</f>
        <v>0</v>
      </c>
      <c r="Q183" s="205"/>
      <c r="R183" s="206">
        <f>SUM(R184:R186)</f>
        <v>0.00073999999999999999</v>
      </c>
      <c r="S183" s="205"/>
      <c r="T183" s="207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8" t="s">
        <v>84</v>
      </c>
      <c r="AT183" s="209" t="s">
        <v>75</v>
      </c>
      <c r="AU183" s="209" t="s">
        <v>82</v>
      </c>
      <c r="AY183" s="208" t="s">
        <v>149</v>
      </c>
      <c r="BK183" s="210">
        <f>SUM(BK184:BK186)</f>
        <v>0</v>
      </c>
    </row>
    <row r="184" s="2" customFormat="1" ht="37.8" customHeight="1">
      <c r="A184" s="39"/>
      <c r="B184" s="40"/>
      <c r="C184" s="213" t="s">
        <v>271</v>
      </c>
      <c r="D184" s="213" t="s">
        <v>152</v>
      </c>
      <c r="E184" s="214" t="s">
        <v>1079</v>
      </c>
      <c r="F184" s="215" t="s">
        <v>1080</v>
      </c>
      <c r="G184" s="216" t="s">
        <v>155</v>
      </c>
      <c r="H184" s="217">
        <v>2</v>
      </c>
      <c r="I184" s="218"/>
      <c r="J184" s="219">
        <f>ROUND(I184*H184,2)</f>
        <v>0</v>
      </c>
      <c r="K184" s="215" t="s">
        <v>19</v>
      </c>
      <c r="L184" s="45"/>
      <c r="M184" s="220" t="s">
        <v>19</v>
      </c>
      <c r="N184" s="221" t="s">
        <v>47</v>
      </c>
      <c r="O184" s="85"/>
      <c r="P184" s="222">
        <f>O184*H184</f>
        <v>0</v>
      </c>
      <c r="Q184" s="222">
        <v>0.00036999999999999999</v>
      </c>
      <c r="R184" s="222">
        <f>Q184*H184</f>
        <v>0.00073999999999999999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247</v>
      </c>
      <c r="AT184" s="224" t="s">
        <v>152</v>
      </c>
      <c r="AU184" s="224" t="s">
        <v>84</v>
      </c>
      <c r="AY184" s="18" t="s">
        <v>149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82</v>
      </c>
      <c r="BK184" s="225">
        <f>ROUND(I184*H184,2)</f>
        <v>0</v>
      </c>
      <c r="BL184" s="18" t="s">
        <v>247</v>
      </c>
      <c r="BM184" s="224" t="s">
        <v>1081</v>
      </c>
    </row>
    <row r="185" s="13" customFormat="1">
      <c r="A185" s="13"/>
      <c r="B185" s="231"/>
      <c r="C185" s="232"/>
      <c r="D185" s="233" t="s">
        <v>161</v>
      </c>
      <c r="E185" s="234" t="s">
        <v>19</v>
      </c>
      <c r="F185" s="235" t="s">
        <v>1027</v>
      </c>
      <c r="G185" s="232"/>
      <c r="H185" s="234" t="s">
        <v>19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161</v>
      </c>
      <c r="AU185" s="241" t="s">
        <v>84</v>
      </c>
      <c r="AV185" s="13" t="s">
        <v>82</v>
      </c>
      <c r="AW185" s="13" t="s">
        <v>37</v>
      </c>
      <c r="AX185" s="13" t="s">
        <v>76</v>
      </c>
      <c r="AY185" s="241" t="s">
        <v>149</v>
      </c>
    </row>
    <row r="186" s="14" customFormat="1">
      <c r="A186" s="14"/>
      <c r="B186" s="242"/>
      <c r="C186" s="243"/>
      <c r="D186" s="233" t="s">
        <v>161</v>
      </c>
      <c r="E186" s="244" t="s">
        <v>19</v>
      </c>
      <c r="F186" s="245" t="s">
        <v>84</v>
      </c>
      <c r="G186" s="243"/>
      <c r="H186" s="246">
        <v>2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161</v>
      </c>
      <c r="AU186" s="252" t="s">
        <v>84</v>
      </c>
      <c r="AV186" s="14" t="s">
        <v>84</v>
      </c>
      <c r="AW186" s="14" t="s">
        <v>37</v>
      </c>
      <c r="AX186" s="14" t="s">
        <v>82</v>
      </c>
      <c r="AY186" s="252" t="s">
        <v>149</v>
      </c>
    </row>
    <row r="187" s="12" customFormat="1" ht="22.8" customHeight="1">
      <c r="A187" s="12"/>
      <c r="B187" s="197"/>
      <c r="C187" s="198"/>
      <c r="D187" s="199" t="s">
        <v>75</v>
      </c>
      <c r="E187" s="211" t="s">
        <v>1082</v>
      </c>
      <c r="F187" s="211" t="s">
        <v>1083</v>
      </c>
      <c r="G187" s="198"/>
      <c r="H187" s="198"/>
      <c r="I187" s="201"/>
      <c r="J187" s="212">
        <f>BK187</f>
        <v>0</v>
      </c>
      <c r="K187" s="198"/>
      <c r="L187" s="203"/>
      <c r="M187" s="204"/>
      <c r="N187" s="205"/>
      <c r="O187" s="205"/>
      <c r="P187" s="206">
        <f>SUM(P188:P219)</f>
        <v>0</v>
      </c>
      <c r="Q187" s="205"/>
      <c r="R187" s="206">
        <f>SUM(R188:R219)</f>
        <v>0.0079600000000000001</v>
      </c>
      <c r="S187" s="205"/>
      <c r="T187" s="207">
        <f>SUM(T188:T219)</f>
        <v>0.020320000000000001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8" t="s">
        <v>84</v>
      </c>
      <c r="AT187" s="209" t="s">
        <v>75</v>
      </c>
      <c r="AU187" s="209" t="s">
        <v>82</v>
      </c>
      <c r="AY187" s="208" t="s">
        <v>149</v>
      </c>
      <c r="BK187" s="210">
        <f>SUM(BK188:BK219)</f>
        <v>0</v>
      </c>
    </row>
    <row r="188" s="2" customFormat="1" ht="16.5" customHeight="1">
      <c r="A188" s="39"/>
      <c r="B188" s="40"/>
      <c r="C188" s="213" t="s">
        <v>293</v>
      </c>
      <c r="D188" s="213" t="s">
        <v>152</v>
      </c>
      <c r="E188" s="214" t="s">
        <v>1084</v>
      </c>
      <c r="F188" s="215" t="s">
        <v>1085</v>
      </c>
      <c r="G188" s="216" t="s">
        <v>175</v>
      </c>
      <c r="H188" s="217">
        <v>8</v>
      </c>
      <c r="I188" s="218"/>
      <c r="J188" s="219">
        <f>ROUND(I188*H188,2)</f>
        <v>0</v>
      </c>
      <c r="K188" s="215" t="s">
        <v>156</v>
      </c>
      <c r="L188" s="45"/>
      <c r="M188" s="220" t="s">
        <v>19</v>
      </c>
      <c r="N188" s="221" t="s">
        <v>47</v>
      </c>
      <c r="O188" s="85"/>
      <c r="P188" s="222">
        <f>O188*H188</f>
        <v>0</v>
      </c>
      <c r="Q188" s="222">
        <v>4.0000000000000003E-05</v>
      </c>
      <c r="R188" s="222">
        <f>Q188*H188</f>
        <v>0.00032000000000000003</v>
      </c>
      <c r="S188" s="222">
        <v>0.0025400000000000002</v>
      </c>
      <c r="T188" s="223">
        <f>S188*H188</f>
        <v>0.020320000000000001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247</v>
      </c>
      <c r="AT188" s="224" t="s">
        <v>152</v>
      </c>
      <c r="AU188" s="224" t="s">
        <v>84</v>
      </c>
      <c r="AY188" s="18" t="s">
        <v>149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82</v>
      </c>
      <c r="BK188" s="225">
        <f>ROUND(I188*H188,2)</f>
        <v>0</v>
      </c>
      <c r="BL188" s="18" t="s">
        <v>247</v>
      </c>
      <c r="BM188" s="224" t="s">
        <v>1086</v>
      </c>
    </row>
    <row r="189" s="2" customFormat="1">
      <c r="A189" s="39"/>
      <c r="B189" s="40"/>
      <c r="C189" s="41"/>
      <c r="D189" s="226" t="s">
        <v>159</v>
      </c>
      <c r="E189" s="41"/>
      <c r="F189" s="227" t="s">
        <v>1087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159</v>
      </c>
      <c r="AU189" s="18" t="s">
        <v>84</v>
      </c>
    </row>
    <row r="190" s="13" customFormat="1">
      <c r="A190" s="13"/>
      <c r="B190" s="231"/>
      <c r="C190" s="232"/>
      <c r="D190" s="233" t="s">
        <v>161</v>
      </c>
      <c r="E190" s="234" t="s">
        <v>19</v>
      </c>
      <c r="F190" s="235" t="s">
        <v>1027</v>
      </c>
      <c r="G190" s="232"/>
      <c r="H190" s="234" t="s">
        <v>19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161</v>
      </c>
      <c r="AU190" s="241" t="s">
        <v>84</v>
      </c>
      <c r="AV190" s="13" t="s">
        <v>82</v>
      </c>
      <c r="AW190" s="13" t="s">
        <v>37</v>
      </c>
      <c r="AX190" s="13" t="s">
        <v>76</v>
      </c>
      <c r="AY190" s="241" t="s">
        <v>149</v>
      </c>
    </row>
    <row r="191" s="14" customFormat="1">
      <c r="A191" s="14"/>
      <c r="B191" s="242"/>
      <c r="C191" s="243"/>
      <c r="D191" s="233" t="s">
        <v>161</v>
      </c>
      <c r="E191" s="244" t="s">
        <v>19</v>
      </c>
      <c r="F191" s="245" t="s">
        <v>201</v>
      </c>
      <c r="G191" s="243"/>
      <c r="H191" s="246">
        <v>8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161</v>
      </c>
      <c r="AU191" s="252" t="s">
        <v>84</v>
      </c>
      <c r="AV191" s="14" t="s">
        <v>84</v>
      </c>
      <c r="AW191" s="14" t="s">
        <v>37</v>
      </c>
      <c r="AX191" s="14" t="s">
        <v>82</v>
      </c>
      <c r="AY191" s="252" t="s">
        <v>149</v>
      </c>
    </row>
    <row r="192" s="2" customFormat="1" ht="24.15" customHeight="1">
      <c r="A192" s="39"/>
      <c r="B192" s="40"/>
      <c r="C192" s="213" t="s">
        <v>300</v>
      </c>
      <c r="D192" s="213" t="s">
        <v>152</v>
      </c>
      <c r="E192" s="214" t="s">
        <v>1088</v>
      </c>
      <c r="F192" s="215" t="s">
        <v>1089</v>
      </c>
      <c r="G192" s="216" t="s">
        <v>175</v>
      </c>
      <c r="H192" s="217">
        <v>7</v>
      </c>
      <c r="I192" s="218"/>
      <c r="J192" s="219">
        <f>ROUND(I192*H192,2)</f>
        <v>0</v>
      </c>
      <c r="K192" s="215" t="s">
        <v>156</v>
      </c>
      <c r="L192" s="45"/>
      <c r="M192" s="220" t="s">
        <v>19</v>
      </c>
      <c r="N192" s="221" t="s">
        <v>47</v>
      </c>
      <c r="O192" s="85"/>
      <c r="P192" s="222">
        <f>O192*H192</f>
        <v>0</v>
      </c>
      <c r="Q192" s="222">
        <v>0.00046000000000000001</v>
      </c>
      <c r="R192" s="222">
        <f>Q192*H192</f>
        <v>0.0032200000000000002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247</v>
      </c>
      <c r="AT192" s="224" t="s">
        <v>152</v>
      </c>
      <c r="AU192" s="224" t="s">
        <v>84</v>
      </c>
      <c r="AY192" s="18" t="s">
        <v>149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82</v>
      </c>
      <c r="BK192" s="225">
        <f>ROUND(I192*H192,2)</f>
        <v>0</v>
      </c>
      <c r="BL192" s="18" t="s">
        <v>247</v>
      </c>
      <c r="BM192" s="224" t="s">
        <v>1090</v>
      </c>
    </row>
    <row r="193" s="2" customFormat="1">
      <c r="A193" s="39"/>
      <c r="B193" s="40"/>
      <c r="C193" s="41"/>
      <c r="D193" s="226" t="s">
        <v>159</v>
      </c>
      <c r="E193" s="41"/>
      <c r="F193" s="227" t="s">
        <v>1091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159</v>
      </c>
      <c r="AU193" s="18" t="s">
        <v>84</v>
      </c>
    </row>
    <row r="194" s="13" customFormat="1">
      <c r="A194" s="13"/>
      <c r="B194" s="231"/>
      <c r="C194" s="232"/>
      <c r="D194" s="233" t="s">
        <v>161</v>
      </c>
      <c r="E194" s="234" t="s">
        <v>19</v>
      </c>
      <c r="F194" s="235" t="s">
        <v>1027</v>
      </c>
      <c r="G194" s="232"/>
      <c r="H194" s="234" t="s">
        <v>19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161</v>
      </c>
      <c r="AU194" s="241" t="s">
        <v>84</v>
      </c>
      <c r="AV194" s="13" t="s">
        <v>82</v>
      </c>
      <c r="AW194" s="13" t="s">
        <v>37</v>
      </c>
      <c r="AX194" s="13" t="s">
        <v>76</v>
      </c>
      <c r="AY194" s="241" t="s">
        <v>149</v>
      </c>
    </row>
    <row r="195" s="14" customFormat="1">
      <c r="A195" s="14"/>
      <c r="B195" s="242"/>
      <c r="C195" s="243"/>
      <c r="D195" s="233" t="s">
        <v>161</v>
      </c>
      <c r="E195" s="244" t="s">
        <v>19</v>
      </c>
      <c r="F195" s="245" t="s">
        <v>195</v>
      </c>
      <c r="G195" s="243"/>
      <c r="H195" s="246">
        <v>7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161</v>
      </c>
      <c r="AU195" s="252" t="s">
        <v>84</v>
      </c>
      <c r="AV195" s="14" t="s">
        <v>84</v>
      </c>
      <c r="AW195" s="14" t="s">
        <v>37</v>
      </c>
      <c r="AX195" s="14" t="s">
        <v>82</v>
      </c>
      <c r="AY195" s="252" t="s">
        <v>149</v>
      </c>
    </row>
    <row r="196" s="2" customFormat="1" ht="24.15" customHeight="1">
      <c r="A196" s="39"/>
      <c r="B196" s="40"/>
      <c r="C196" s="213" t="s">
        <v>306</v>
      </c>
      <c r="D196" s="213" t="s">
        <v>152</v>
      </c>
      <c r="E196" s="214" t="s">
        <v>1092</v>
      </c>
      <c r="F196" s="215" t="s">
        <v>1093</v>
      </c>
      <c r="G196" s="216" t="s">
        <v>175</v>
      </c>
      <c r="H196" s="217">
        <v>4</v>
      </c>
      <c r="I196" s="218"/>
      <c r="J196" s="219">
        <f>ROUND(I196*H196,2)</f>
        <v>0</v>
      </c>
      <c r="K196" s="215" t="s">
        <v>156</v>
      </c>
      <c r="L196" s="45"/>
      <c r="M196" s="220" t="s">
        <v>19</v>
      </c>
      <c r="N196" s="221" t="s">
        <v>47</v>
      </c>
      <c r="O196" s="85"/>
      <c r="P196" s="222">
        <f>O196*H196</f>
        <v>0</v>
      </c>
      <c r="Q196" s="222">
        <v>0.00055000000000000003</v>
      </c>
      <c r="R196" s="222">
        <f>Q196*H196</f>
        <v>0.0022000000000000001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247</v>
      </c>
      <c r="AT196" s="224" t="s">
        <v>152</v>
      </c>
      <c r="AU196" s="224" t="s">
        <v>84</v>
      </c>
      <c r="AY196" s="18" t="s">
        <v>149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82</v>
      </c>
      <c r="BK196" s="225">
        <f>ROUND(I196*H196,2)</f>
        <v>0</v>
      </c>
      <c r="BL196" s="18" t="s">
        <v>247</v>
      </c>
      <c r="BM196" s="224" t="s">
        <v>1094</v>
      </c>
    </row>
    <row r="197" s="2" customFormat="1">
      <c r="A197" s="39"/>
      <c r="B197" s="40"/>
      <c r="C197" s="41"/>
      <c r="D197" s="226" t="s">
        <v>159</v>
      </c>
      <c r="E197" s="41"/>
      <c r="F197" s="227" t="s">
        <v>1095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159</v>
      </c>
      <c r="AU197" s="18" t="s">
        <v>84</v>
      </c>
    </row>
    <row r="198" s="13" customFormat="1">
      <c r="A198" s="13"/>
      <c r="B198" s="231"/>
      <c r="C198" s="232"/>
      <c r="D198" s="233" t="s">
        <v>161</v>
      </c>
      <c r="E198" s="234" t="s">
        <v>19</v>
      </c>
      <c r="F198" s="235" t="s">
        <v>1027</v>
      </c>
      <c r="G198" s="232"/>
      <c r="H198" s="234" t="s">
        <v>19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161</v>
      </c>
      <c r="AU198" s="241" t="s">
        <v>84</v>
      </c>
      <c r="AV198" s="13" t="s">
        <v>82</v>
      </c>
      <c r="AW198" s="13" t="s">
        <v>37</v>
      </c>
      <c r="AX198" s="13" t="s">
        <v>76</v>
      </c>
      <c r="AY198" s="241" t="s">
        <v>149</v>
      </c>
    </row>
    <row r="199" s="14" customFormat="1">
      <c r="A199" s="14"/>
      <c r="B199" s="242"/>
      <c r="C199" s="243"/>
      <c r="D199" s="233" t="s">
        <v>161</v>
      </c>
      <c r="E199" s="244" t="s">
        <v>19</v>
      </c>
      <c r="F199" s="245" t="s">
        <v>157</v>
      </c>
      <c r="G199" s="243"/>
      <c r="H199" s="246">
        <v>4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161</v>
      </c>
      <c r="AU199" s="252" t="s">
        <v>84</v>
      </c>
      <c r="AV199" s="14" t="s">
        <v>84</v>
      </c>
      <c r="AW199" s="14" t="s">
        <v>37</v>
      </c>
      <c r="AX199" s="14" t="s">
        <v>82</v>
      </c>
      <c r="AY199" s="252" t="s">
        <v>149</v>
      </c>
    </row>
    <row r="200" s="2" customFormat="1" ht="24.15" customHeight="1">
      <c r="A200" s="39"/>
      <c r="B200" s="40"/>
      <c r="C200" s="213" t="s">
        <v>311</v>
      </c>
      <c r="D200" s="213" t="s">
        <v>152</v>
      </c>
      <c r="E200" s="214" t="s">
        <v>1096</v>
      </c>
      <c r="F200" s="215" t="s">
        <v>1097</v>
      </c>
      <c r="G200" s="216" t="s">
        <v>155</v>
      </c>
      <c r="H200" s="217">
        <v>4</v>
      </c>
      <c r="I200" s="218"/>
      <c r="J200" s="219">
        <f>ROUND(I200*H200,2)</f>
        <v>0</v>
      </c>
      <c r="K200" s="215" t="s">
        <v>156</v>
      </c>
      <c r="L200" s="45"/>
      <c r="M200" s="220" t="s">
        <v>19</v>
      </c>
      <c r="N200" s="221" t="s">
        <v>47</v>
      </c>
      <c r="O200" s="85"/>
      <c r="P200" s="222">
        <f>O200*H200</f>
        <v>0</v>
      </c>
      <c r="Q200" s="222">
        <v>1.0000000000000001E-05</v>
      </c>
      <c r="R200" s="222">
        <f>Q200*H200</f>
        <v>4.0000000000000003E-05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247</v>
      </c>
      <c r="AT200" s="224" t="s">
        <v>152</v>
      </c>
      <c r="AU200" s="224" t="s">
        <v>84</v>
      </c>
      <c r="AY200" s="18" t="s">
        <v>149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82</v>
      </c>
      <c r="BK200" s="225">
        <f>ROUND(I200*H200,2)</f>
        <v>0</v>
      </c>
      <c r="BL200" s="18" t="s">
        <v>247</v>
      </c>
      <c r="BM200" s="224" t="s">
        <v>1098</v>
      </c>
    </row>
    <row r="201" s="2" customFormat="1">
      <c r="A201" s="39"/>
      <c r="B201" s="40"/>
      <c r="C201" s="41"/>
      <c r="D201" s="226" t="s">
        <v>159</v>
      </c>
      <c r="E201" s="41"/>
      <c r="F201" s="227" t="s">
        <v>1099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159</v>
      </c>
      <c r="AU201" s="18" t="s">
        <v>84</v>
      </c>
    </row>
    <row r="202" s="13" customFormat="1">
      <c r="A202" s="13"/>
      <c r="B202" s="231"/>
      <c r="C202" s="232"/>
      <c r="D202" s="233" t="s">
        <v>161</v>
      </c>
      <c r="E202" s="234" t="s">
        <v>19</v>
      </c>
      <c r="F202" s="235" t="s">
        <v>1027</v>
      </c>
      <c r="G202" s="232"/>
      <c r="H202" s="234" t="s">
        <v>19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161</v>
      </c>
      <c r="AU202" s="241" t="s">
        <v>84</v>
      </c>
      <c r="AV202" s="13" t="s">
        <v>82</v>
      </c>
      <c r="AW202" s="13" t="s">
        <v>37</v>
      </c>
      <c r="AX202" s="13" t="s">
        <v>76</v>
      </c>
      <c r="AY202" s="241" t="s">
        <v>149</v>
      </c>
    </row>
    <row r="203" s="14" customFormat="1">
      <c r="A203" s="14"/>
      <c r="B203" s="242"/>
      <c r="C203" s="243"/>
      <c r="D203" s="233" t="s">
        <v>161</v>
      </c>
      <c r="E203" s="244" t="s">
        <v>19</v>
      </c>
      <c r="F203" s="245" t="s">
        <v>157</v>
      </c>
      <c r="G203" s="243"/>
      <c r="H203" s="246">
        <v>4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161</v>
      </c>
      <c r="AU203" s="252" t="s">
        <v>84</v>
      </c>
      <c r="AV203" s="14" t="s">
        <v>84</v>
      </c>
      <c r="AW203" s="14" t="s">
        <v>37</v>
      </c>
      <c r="AX203" s="14" t="s">
        <v>82</v>
      </c>
      <c r="AY203" s="252" t="s">
        <v>149</v>
      </c>
    </row>
    <row r="204" s="2" customFormat="1" ht="24.15" customHeight="1">
      <c r="A204" s="39"/>
      <c r="B204" s="40"/>
      <c r="C204" s="213" t="s">
        <v>316</v>
      </c>
      <c r="D204" s="213" t="s">
        <v>152</v>
      </c>
      <c r="E204" s="214" t="s">
        <v>1100</v>
      </c>
      <c r="F204" s="215" t="s">
        <v>1101</v>
      </c>
      <c r="G204" s="216" t="s">
        <v>175</v>
      </c>
      <c r="H204" s="217">
        <v>11</v>
      </c>
      <c r="I204" s="218"/>
      <c r="J204" s="219">
        <f>ROUND(I204*H204,2)</f>
        <v>0</v>
      </c>
      <c r="K204" s="215" t="s">
        <v>156</v>
      </c>
      <c r="L204" s="45"/>
      <c r="M204" s="220" t="s">
        <v>19</v>
      </c>
      <c r="N204" s="221" t="s">
        <v>47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247</v>
      </c>
      <c r="AT204" s="224" t="s">
        <v>152</v>
      </c>
      <c r="AU204" s="224" t="s">
        <v>84</v>
      </c>
      <c r="AY204" s="18" t="s">
        <v>149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82</v>
      </c>
      <c r="BK204" s="225">
        <f>ROUND(I204*H204,2)</f>
        <v>0</v>
      </c>
      <c r="BL204" s="18" t="s">
        <v>247</v>
      </c>
      <c r="BM204" s="224" t="s">
        <v>1102</v>
      </c>
    </row>
    <row r="205" s="2" customFormat="1">
      <c r="A205" s="39"/>
      <c r="B205" s="40"/>
      <c r="C205" s="41"/>
      <c r="D205" s="226" t="s">
        <v>159</v>
      </c>
      <c r="E205" s="41"/>
      <c r="F205" s="227" t="s">
        <v>1103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159</v>
      </c>
      <c r="AU205" s="18" t="s">
        <v>84</v>
      </c>
    </row>
    <row r="206" s="13" customFormat="1">
      <c r="A206" s="13"/>
      <c r="B206" s="231"/>
      <c r="C206" s="232"/>
      <c r="D206" s="233" t="s">
        <v>161</v>
      </c>
      <c r="E206" s="234" t="s">
        <v>19</v>
      </c>
      <c r="F206" s="235" t="s">
        <v>1027</v>
      </c>
      <c r="G206" s="232"/>
      <c r="H206" s="234" t="s">
        <v>19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161</v>
      </c>
      <c r="AU206" s="241" t="s">
        <v>84</v>
      </c>
      <c r="AV206" s="13" t="s">
        <v>82</v>
      </c>
      <c r="AW206" s="13" t="s">
        <v>37</v>
      </c>
      <c r="AX206" s="13" t="s">
        <v>76</v>
      </c>
      <c r="AY206" s="241" t="s">
        <v>149</v>
      </c>
    </row>
    <row r="207" s="14" customFormat="1">
      <c r="A207" s="14"/>
      <c r="B207" s="242"/>
      <c r="C207" s="243"/>
      <c r="D207" s="233" t="s">
        <v>161</v>
      </c>
      <c r="E207" s="244" t="s">
        <v>19</v>
      </c>
      <c r="F207" s="245" t="s">
        <v>220</v>
      </c>
      <c r="G207" s="243"/>
      <c r="H207" s="246">
        <v>11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161</v>
      </c>
      <c r="AU207" s="252" t="s">
        <v>84</v>
      </c>
      <c r="AV207" s="14" t="s">
        <v>84</v>
      </c>
      <c r="AW207" s="14" t="s">
        <v>37</v>
      </c>
      <c r="AX207" s="14" t="s">
        <v>82</v>
      </c>
      <c r="AY207" s="252" t="s">
        <v>149</v>
      </c>
    </row>
    <row r="208" s="2" customFormat="1" ht="24.15" customHeight="1">
      <c r="A208" s="39"/>
      <c r="B208" s="40"/>
      <c r="C208" s="213" t="s">
        <v>322</v>
      </c>
      <c r="D208" s="213" t="s">
        <v>152</v>
      </c>
      <c r="E208" s="214" t="s">
        <v>1104</v>
      </c>
      <c r="F208" s="215" t="s">
        <v>1105</v>
      </c>
      <c r="G208" s="216" t="s">
        <v>155</v>
      </c>
      <c r="H208" s="217">
        <v>2</v>
      </c>
      <c r="I208" s="218"/>
      <c r="J208" s="219">
        <f>ROUND(I208*H208,2)</f>
        <v>0</v>
      </c>
      <c r="K208" s="215" t="s">
        <v>156</v>
      </c>
      <c r="L208" s="45"/>
      <c r="M208" s="220" t="s">
        <v>19</v>
      </c>
      <c r="N208" s="221" t="s">
        <v>47</v>
      </c>
      <c r="O208" s="85"/>
      <c r="P208" s="222">
        <f>O208*H208</f>
        <v>0</v>
      </c>
      <c r="Q208" s="222">
        <v>1.0000000000000001E-05</v>
      </c>
      <c r="R208" s="222">
        <f>Q208*H208</f>
        <v>2.0000000000000002E-05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247</v>
      </c>
      <c r="AT208" s="224" t="s">
        <v>152</v>
      </c>
      <c r="AU208" s="224" t="s">
        <v>84</v>
      </c>
      <c r="AY208" s="18" t="s">
        <v>149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82</v>
      </c>
      <c r="BK208" s="225">
        <f>ROUND(I208*H208,2)</f>
        <v>0</v>
      </c>
      <c r="BL208" s="18" t="s">
        <v>247</v>
      </c>
      <c r="BM208" s="224" t="s">
        <v>1106</v>
      </c>
    </row>
    <row r="209" s="2" customFormat="1">
      <c r="A209" s="39"/>
      <c r="B209" s="40"/>
      <c r="C209" s="41"/>
      <c r="D209" s="226" t="s">
        <v>159</v>
      </c>
      <c r="E209" s="41"/>
      <c r="F209" s="227" t="s">
        <v>1107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159</v>
      </c>
      <c r="AU209" s="18" t="s">
        <v>84</v>
      </c>
    </row>
    <row r="210" s="13" customFormat="1">
      <c r="A210" s="13"/>
      <c r="B210" s="231"/>
      <c r="C210" s="232"/>
      <c r="D210" s="233" t="s">
        <v>161</v>
      </c>
      <c r="E210" s="234" t="s">
        <v>19</v>
      </c>
      <c r="F210" s="235" t="s">
        <v>1027</v>
      </c>
      <c r="G210" s="232"/>
      <c r="H210" s="234" t="s">
        <v>19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161</v>
      </c>
      <c r="AU210" s="241" t="s">
        <v>84</v>
      </c>
      <c r="AV210" s="13" t="s">
        <v>82</v>
      </c>
      <c r="AW210" s="13" t="s">
        <v>37</v>
      </c>
      <c r="AX210" s="13" t="s">
        <v>76</v>
      </c>
      <c r="AY210" s="241" t="s">
        <v>149</v>
      </c>
    </row>
    <row r="211" s="14" customFormat="1">
      <c r="A211" s="14"/>
      <c r="B211" s="242"/>
      <c r="C211" s="243"/>
      <c r="D211" s="233" t="s">
        <v>161</v>
      </c>
      <c r="E211" s="244" t="s">
        <v>19</v>
      </c>
      <c r="F211" s="245" t="s">
        <v>84</v>
      </c>
      <c r="G211" s="243"/>
      <c r="H211" s="246">
        <v>2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161</v>
      </c>
      <c r="AU211" s="252" t="s">
        <v>84</v>
      </c>
      <c r="AV211" s="14" t="s">
        <v>84</v>
      </c>
      <c r="AW211" s="14" t="s">
        <v>37</v>
      </c>
      <c r="AX211" s="14" t="s">
        <v>82</v>
      </c>
      <c r="AY211" s="252" t="s">
        <v>149</v>
      </c>
    </row>
    <row r="212" s="2" customFormat="1" ht="33" customHeight="1">
      <c r="A212" s="39"/>
      <c r="B212" s="40"/>
      <c r="C212" s="213" t="s">
        <v>332</v>
      </c>
      <c r="D212" s="213" t="s">
        <v>152</v>
      </c>
      <c r="E212" s="214" t="s">
        <v>1108</v>
      </c>
      <c r="F212" s="215" t="s">
        <v>1109</v>
      </c>
      <c r="G212" s="216" t="s">
        <v>175</v>
      </c>
      <c r="H212" s="217">
        <v>0.80000000000000004</v>
      </c>
      <c r="I212" s="218"/>
      <c r="J212" s="219">
        <f>ROUND(I212*H212,2)</f>
        <v>0</v>
      </c>
      <c r="K212" s="215" t="s">
        <v>156</v>
      </c>
      <c r="L212" s="45"/>
      <c r="M212" s="220" t="s">
        <v>19</v>
      </c>
      <c r="N212" s="221" t="s">
        <v>47</v>
      </c>
      <c r="O212" s="85"/>
      <c r="P212" s="222">
        <f>O212*H212</f>
        <v>0</v>
      </c>
      <c r="Q212" s="222">
        <v>0.0027000000000000001</v>
      </c>
      <c r="R212" s="222">
        <f>Q212*H212</f>
        <v>0.00216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247</v>
      </c>
      <c r="AT212" s="224" t="s">
        <v>152</v>
      </c>
      <c r="AU212" s="224" t="s">
        <v>84</v>
      </c>
      <c r="AY212" s="18" t="s">
        <v>149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82</v>
      </c>
      <c r="BK212" s="225">
        <f>ROUND(I212*H212,2)</f>
        <v>0</v>
      </c>
      <c r="BL212" s="18" t="s">
        <v>247</v>
      </c>
      <c r="BM212" s="224" t="s">
        <v>1110</v>
      </c>
    </row>
    <row r="213" s="2" customFormat="1">
      <c r="A213" s="39"/>
      <c r="B213" s="40"/>
      <c r="C213" s="41"/>
      <c r="D213" s="226" t="s">
        <v>159</v>
      </c>
      <c r="E213" s="41"/>
      <c r="F213" s="227" t="s">
        <v>1111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159</v>
      </c>
      <c r="AU213" s="18" t="s">
        <v>84</v>
      </c>
    </row>
    <row r="214" s="13" customFormat="1">
      <c r="A214" s="13"/>
      <c r="B214" s="231"/>
      <c r="C214" s="232"/>
      <c r="D214" s="233" t="s">
        <v>161</v>
      </c>
      <c r="E214" s="234" t="s">
        <v>19</v>
      </c>
      <c r="F214" s="235" t="s">
        <v>1027</v>
      </c>
      <c r="G214" s="232"/>
      <c r="H214" s="234" t="s">
        <v>19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161</v>
      </c>
      <c r="AU214" s="241" t="s">
        <v>84</v>
      </c>
      <c r="AV214" s="13" t="s">
        <v>82</v>
      </c>
      <c r="AW214" s="13" t="s">
        <v>37</v>
      </c>
      <c r="AX214" s="13" t="s">
        <v>76</v>
      </c>
      <c r="AY214" s="241" t="s">
        <v>149</v>
      </c>
    </row>
    <row r="215" s="14" customFormat="1">
      <c r="A215" s="14"/>
      <c r="B215" s="242"/>
      <c r="C215" s="243"/>
      <c r="D215" s="233" t="s">
        <v>161</v>
      </c>
      <c r="E215" s="244" t="s">
        <v>19</v>
      </c>
      <c r="F215" s="245" t="s">
        <v>1112</v>
      </c>
      <c r="G215" s="243"/>
      <c r="H215" s="246">
        <v>0.80000000000000004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161</v>
      </c>
      <c r="AU215" s="252" t="s">
        <v>84</v>
      </c>
      <c r="AV215" s="14" t="s">
        <v>84</v>
      </c>
      <c r="AW215" s="14" t="s">
        <v>37</v>
      </c>
      <c r="AX215" s="14" t="s">
        <v>82</v>
      </c>
      <c r="AY215" s="252" t="s">
        <v>149</v>
      </c>
    </row>
    <row r="216" s="2" customFormat="1" ht="44.25" customHeight="1">
      <c r="A216" s="39"/>
      <c r="B216" s="40"/>
      <c r="C216" s="213" t="s">
        <v>337</v>
      </c>
      <c r="D216" s="213" t="s">
        <v>152</v>
      </c>
      <c r="E216" s="214" t="s">
        <v>1113</v>
      </c>
      <c r="F216" s="215" t="s">
        <v>1114</v>
      </c>
      <c r="G216" s="216" t="s">
        <v>210</v>
      </c>
      <c r="H216" s="217">
        <v>0.0080000000000000002</v>
      </c>
      <c r="I216" s="218"/>
      <c r="J216" s="219">
        <f>ROUND(I216*H216,2)</f>
        <v>0</v>
      </c>
      <c r="K216" s="215" t="s">
        <v>156</v>
      </c>
      <c r="L216" s="45"/>
      <c r="M216" s="220" t="s">
        <v>19</v>
      </c>
      <c r="N216" s="221" t="s">
        <v>47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247</v>
      </c>
      <c r="AT216" s="224" t="s">
        <v>152</v>
      </c>
      <c r="AU216" s="224" t="s">
        <v>84</v>
      </c>
      <c r="AY216" s="18" t="s">
        <v>149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82</v>
      </c>
      <c r="BK216" s="225">
        <f>ROUND(I216*H216,2)</f>
        <v>0</v>
      </c>
      <c r="BL216" s="18" t="s">
        <v>247</v>
      </c>
      <c r="BM216" s="224" t="s">
        <v>1115</v>
      </c>
    </row>
    <row r="217" s="2" customFormat="1">
      <c r="A217" s="39"/>
      <c r="B217" s="40"/>
      <c r="C217" s="41"/>
      <c r="D217" s="226" t="s">
        <v>159</v>
      </c>
      <c r="E217" s="41"/>
      <c r="F217" s="227" t="s">
        <v>1116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159</v>
      </c>
      <c r="AU217" s="18" t="s">
        <v>84</v>
      </c>
    </row>
    <row r="218" s="2" customFormat="1" ht="49.05" customHeight="1">
      <c r="A218" s="39"/>
      <c r="B218" s="40"/>
      <c r="C218" s="213" t="s">
        <v>342</v>
      </c>
      <c r="D218" s="213" t="s">
        <v>152</v>
      </c>
      <c r="E218" s="214" t="s">
        <v>1117</v>
      </c>
      <c r="F218" s="215" t="s">
        <v>1118</v>
      </c>
      <c r="G218" s="216" t="s">
        <v>210</v>
      </c>
      <c r="H218" s="217">
        <v>0.0080000000000000002</v>
      </c>
      <c r="I218" s="218"/>
      <c r="J218" s="219">
        <f>ROUND(I218*H218,2)</f>
        <v>0</v>
      </c>
      <c r="K218" s="215" t="s">
        <v>156</v>
      </c>
      <c r="L218" s="45"/>
      <c r="M218" s="220" t="s">
        <v>19</v>
      </c>
      <c r="N218" s="221" t="s">
        <v>47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247</v>
      </c>
      <c r="AT218" s="224" t="s">
        <v>152</v>
      </c>
      <c r="AU218" s="224" t="s">
        <v>84</v>
      </c>
      <c r="AY218" s="18" t="s">
        <v>149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82</v>
      </c>
      <c r="BK218" s="225">
        <f>ROUND(I218*H218,2)</f>
        <v>0</v>
      </c>
      <c r="BL218" s="18" t="s">
        <v>247</v>
      </c>
      <c r="BM218" s="224" t="s">
        <v>1119</v>
      </c>
    </row>
    <row r="219" s="2" customFormat="1">
      <c r="A219" s="39"/>
      <c r="B219" s="40"/>
      <c r="C219" s="41"/>
      <c r="D219" s="226" t="s">
        <v>159</v>
      </c>
      <c r="E219" s="41"/>
      <c r="F219" s="227" t="s">
        <v>1120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159</v>
      </c>
      <c r="AU219" s="18" t="s">
        <v>84</v>
      </c>
    </row>
    <row r="220" s="12" customFormat="1" ht="22.8" customHeight="1">
      <c r="A220" s="12"/>
      <c r="B220" s="197"/>
      <c r="C220" s="198"/>
      <c r="D220" s="199" t="s">
        <v>75</v>
      </c>
      <c r="E220" s="211" t="s">
        <v>1121</v>
      </c>
      <c r="F220" s="211" t="s">
        <v>1122</v>
      </c>
      <c r="G220" s="198"/>
      <c r="H220" s="198"/>
      <c r="I220" s="201"/>
      <c r="J220" s="212">
        <f>BK220</f>
        <v>0</v>
      </c>
      <c r="K220" s="198"/>
      <c r="L220" s="203"/>
      <c r="M220" s="204"/>
      <c r="N220" s="205"/>
      <c r="O220" s="205"/>
      <c r="P220" s="206">
        <f>SUM(P221:P251)</f>
        <v>0</v>
      </c>
      <c r="Q220" s="205"/>
      <c r="R220" s="206">
        <f>SUM(R221:R251)</f>
        <v>0.0027200000000000002</v>
      </c>
      <c r="S220" s="205"/>
      <c r="T220" s="207">
        <f>SUM(T221:T251)</f>
        <v>0.0018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8" t="s">
        <v>84</v>
      </c>
      <c r="AT220" s="209" t="s">
        <v>75</v>
      </c>
      <c r="AU220" s="209" t="s">
        <v>82</v>
      </c>
      <c r="AY220" s="208" t="s">
        <v>149</v>
      </c>
      <c r="BK220" s="210">
        <f>SUM(BK221:BK251)</f>
        <v>0</v>
      </c>
    </row>
    <row r="221" s="2" customFormat="1" ht="24.15" customHeight="1">
      <c r="A221" s="39"/>
      <c r="B221" s="40"/>
      <c r="C221" s="213" t="s">
        <v>348</v>
      </c>
      <c r="D221" s="213" t="s">
        <v>152</v>
      </c>
      <c r="E221" s="214" t="s">
        <v>1123</v>
      </c>
      <c r="F221" s="215" t="s">
        <v>1124</v>
      </c>
      <c r="G221" s="216" t="s">
        <v>155</v>
      </c>
      <c r="H221" s="217">
        <v>2</v>
      </c>
      <c r="I221" s="218"/>
      <c r="J221" s="219">
        <f>ROUND(I221*H221,2)</f>
        <v>0</v>
      </c>
      <c r="K221" s="215" t="s">
        <v>156</v>
      </c>
      <c r="L221" s="45"/>
      <c r="M221" s="220" t="s">
        <v>19</v>
      </c>
      <c r="N221" s="221" t="s">
        <v>47</v>
      </c>
      <c r="O221" s="85"/>
      <c r="P221" s="222">
        <f>O221*H221</f>
        <v>0</v>
      </c>
      <c r="Q221" s="222">
        <v>4.0000000000000003E-05</v>
      </c>
      <c r="R221" s="222">
        <f>Q221*H221</f>
        <v>8.0000000000000007E-05</v>
      </c>
      <c r="S221" s="222">
        <v>0.00044999999999999999</v>
      </c>
      <c r="T221" s="223">
        <f>S221*H221</f>
        <v>0.00089999999999999998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247</v>
      </c>
      <c r="AT221" s="224" t="s">
        <v>152</v>
      </c>
      <c r="AU221" s="224" t="s">
        <v>84</v>
      </c>
      <c r="AY221" s="18" t="s">
        <v>149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82</v>
      </c>
      <c r="BK221" s="225">
        <f>ROUND(I221*H221,2)</f>
        <v>0</v>
      </c>
      <c r="BL221" s="18" t="s">
        <v>247</v>
      </c>
      <c r="BM221" s="224" t="s">
        <v>1125</v>
      </c>
    </row>
    <row r="222" s="2" customFormat="1">
      <c r="A222" s="39"/>
      <c r="B222" s="40"/>
      <c r="C222" s="41"/>
      <c r="D222" s="226" t="s">
        <v>159</v>
      </c>
      <c r="E222" s="41"/>
      <c r="F222" s="227" t="s">
        <v>1126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159</v>
      </c>
      <c r="AU222" s="18" t="s">
        <v>84</v>
      </c>
    </row>
    <row r="223" s="13" customFormat="1">
      <c r="A223" s="13"/>
      <c r="B223" s="231"/>
      <c r="C223" s="232"/>
      <c r="D223" s="233" t="s">
        <v>161</v>
      </c>
      <c r="E223" s="234" t="s">
        <v>19</v>
      </c>
      <c r="F223" s="235" t="s">
        <v>1027</v>
      </c>
      <c r="G223" s="232"/>
      <c r="H223" s="234" t="s">
        <v>19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161</v>
      </c>
      <c r="AU223" s="241" t="s">
        <v>84</v>
      </c>
      <c r="AV223" s="13" t="s">
        <v>82</v>
      </c>
      <c r="AW223" s="13" t="s">
        <v>37</v>
      </c>
      <c r="AX223" s="13" t="s">
        <v>76</v>
      </c>
      <c r="AY223" s="241" t="s">
        <v>149</v>
      </c>
    </row>
    <row r="224" s="14" customFormat="1">
      <c r="A224" s="14"/>
      <c r="B224" s="242"/>
      <c r="C224" s="243"/>
      <c r="D224" s="233" t="s">
        <v>161</v>
      </c>
      <c r="E224" s="244" t="s">
        <v>19</v>
      </c>
      <c r="F224" s="245" t="s">
        <v>84</v>
      </c>
      <c r="G224" s="243"/>
      <c r="H224" s="246">
        <v>2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161</v>
      </c>
      <c r="AU224" s="252" t="s">
        <v>84</v>
      </c>
      <c r="AV224" s="14" t="s">
        <v>84</v>
      </c>
      <c r="AW224" s="14" t="s">
        <v>37</v>
      </c>
      <c r="AX224" s="14" t="s">
        <v>82</v>
      </c>
      <c r="AY224" s="252" t="s">
        <v>149</v>
      </c>
    </row>
    <row r="225" s="2" customFormat="1" ht="21.75" customHeight="1">
      <c r="A225" s="39"/>
      <c r="B225" s="40"/>
      <c r="C225" s="213" t="s">
        <v>355</v>
      </c>
      <c r="D225" s="213" t="s">
        <v>152</v>
      </c>
      <c r="E225" s="214" t="s">
        <v>1127</v>
      </c>
      <c r="F225" s="215" t="s">
        <v>1128</v>
      </c>
      <c r="G225" s="216" t="s">
        <v>155</v>
      </c>
      <c r="H225" s="217">
        <v>2</v>
      </c>
      <c r="I225" s="218"/>
      <c r="J225" s="219">
        <f>ROUND(I225*H225,2)</f>
        <v>0</v>
      </c>
      <c r="K225" s="215" t="s">
        <v>156</v>
      </c>
      <c r="L225" s="45"/>
      <c r="M225" s="220" t="s">
        <v>19</v>
      </c>
      <c r="N225" s="221" t="s">
        <v>47</v>
      </c>
      <c r="O225" s="85"/>
      <c r="P225" s="222">
        <f>O225*H225</f>
        <v>0</v>
      </c>
      <c r="Q225" s="222">
        <v>9.0000000000000006E-05</v>
      </c>
      <c r="R225" s="222">
        <f>Q225*H225</f>
        <v>0.00018000000000000001</v>
      </c>
      <c r="S225" s="222">
        <v>0.00044999999999999999</v>
      </c>
      <c r="T225" s="223">
        <f>S225*H225</f>
        <v>0.00089999999999999998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247</v>
      </c>
      <c r="AT225" s="224" t="s">
        <v>152</v>
      </c>
      <c r="AU225" s="224" t="s">
        <v>84</v>
      </c>
      <c r="AY225" s="18" t="s">
        <v>149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82</v>
      </c>
      <c r="BK225" s="225">
        <f>ROUND(I225*H225,2)</f>
        <v>0</v>
      </c>
      <c r="BL225" s="18" t="s">
        <v>247</v>
      </c>
      <c r="BM225" s="224" t="s">
        <v>1129</v>
      </c>
    </row>
    <row r="226" s="2" customFormat="1">
      <c r="A226" s="39"/>
      <c r="B226" s="40"/>
      <c r="C226" s="41"/>
      <c r="D226" s="226" t="s">
        <v>159</v>
      </c>
      <c r="E226" s="41"/>
      <c r="F226" s="227" t="s">
        <v>1130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159</v>
      </c>
      <c r="AU226" s="18" t="s">
        <v>84</v>
      </c>
    </row>
    <row r="227" s="13" customFormat="1">
      <c r="A227" s="13"/>
      <c r="B227" s="231"/>
      <c r="C227" s="232"/>
      <c r="D227" s="233" t="s">
        <v>161</v>
      </c>
      <c r="E227" s="234" t="s">
        <v>19</v>
      </c>
      <c r="F227" s="235" t="s">
        <v>1027</v>
      </c>
      <c r="G227" s="232"/>
      <c r="H227" s="234" t="s">
        <v>19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161</v>
      </c>
      <c r="AU227" s="241" t="s">
        <v>84</v>
      </c>
      <c r="AV227" s="13" t="s">
        <v>82</v>
      </c>
      <c r="AW227" s="13" t="s">
        <v>37</v>
      </c>
      <c r="AX227" s="13" t="s">
        <v>76</v>
      </c>
      <c r="AY227" s="241" t="s">
        <v>149</v>
      </c>
    </row>
    <row r="228" s="14" customFormat="1">
      <c r="A228" s="14"/>
      <c r="B228" s="242"/>
      <c r="C228" s="243"/>
      <c r="D228" s="233" t="s">
        <v>161</v>
      </c>
      <c r="E228" s="244" t="s">
        <v>19</v>
      </c>
      <c r="F228" s="245" t="s">
        <v>84</v>
      </c>
      <c r="G228" s="243"/>
      <c r="H228" s="246">
        <v>2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161</v>
      </c>
      <c r="AU228" s="252" t="s">
        <v>84</v>
      </c>
      <c r="AV228" s="14" t="s">
        <v>84</v>
      </c>
      <c r="AW228" s="14" t="s">
        <v>37</v>
      </c>
      <c r="AX228" s="14" t="s">
        <v>82</v>
      </c>
      <c r="AY228" s="252" t="s">
        <v>149</v>
      </c>
    </row>
    <row r="229" s="2" customFormat="1" ht="37.8" customHeight="1">
      <c r="A229" s="39"/>
      <c r="B229" s="40"/>
      <c r="C229" s="213" t="s">
        <v>364</v>
      </c>
      <c r="D229" s="213" t="s">
        <v>152</v>
      </c>
      <c r="E229" s="214" t="s">
        <v>1131</v>
      </c>
      <c r="F229" s="215" t="s">
        <v>1132</v>
      </c>
      <c r="G229" s="216" t="s">
        <v>155</v>
      </c>
      <c r="H229" s="217">
        <v>2</v>
      </c>
      <c r="I229" s="218"/>
      <c r="J229" s="219">
        <f>ROUND(I229*H229,2)</f>
        <v>0</v>
      </c>
      <c r="K229" s="215" t="s">
        <v>156</v>
      </c>
      <c r="L229" s="45"/>
      <c r="M229" s="220" t="s">
        <v>19</v>
      </c>
      <c r="N229" s="221" t="s">
        <v>47</v>
      </c>
      <c r="O229" s="85"/>
      <c r="P229" s="222">
        <f>O229*H229</f>
        <v>0</v>
      </c>
      <c r="Q229" s="222">
        <v>0.00013999999999999999</v>
      </c>
      <c r="R229" s="222">
        <f>Q229*H229</f>
        <v>0.00027999999999999998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247</v>
      </c>
      <c r="AT229" s="224" t="s">
        <v>152</v>
      </c>
      <c r="AU229" s="224" t="s">
        <v>84</v>
      </c>
      <c r="AY229" s="18" t="s">
        <v>149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82</v>
      </c>
      <c r="BK229" s="225">
        <f>ROUND(I229*H229,2)</f>
        <v>0</v>
      </c>
      <c r="BL229" s="18" t="s">
        <v>247</v>
      </c>
      <c r="BM229" s="224" t="s">
        <v>1133</v>
      </c>
    </row>
    <row r="230" s="2" customFormat="1">
      <c r="A230" s="39"/>
      <c r="B230" s="40"/>
      <c r="C230" s="41"/>
      <c r="D230" s="226" t="s">
        <v>159</v>
      </c>
      <c r="E230" s="41"/>
      <c r="F230" s="227" t="s">
        <v>1134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84</v>
      </c>
    </row>
    <row r="231" s="13" customFormat="1">
      <c r="A231" s="13"/>
      <c r="B231" s="231"/>
      <c r="C231" s="232"/>
      <c r="D231" s="233" t="s">
        <v>161</v>
      </c>
      <c r="E231" s="234" t="s">
        <v>19</v>
      </c>
      <c r="F231" s="235" t="s">
        <v>1027</v>
      </c>
      <c r="G231" s="232"/>
      <c r="H231" s="234" t="s">
        <v>19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161</v>
      </c>
      <c r="AU231" s="241" t="s">
        <v>84</v>
      </c>
      <c r="AV231" s="13" t="s">
        <v>82</v>
      </c>
      <c r="AW231" s="13" t="s">
        <v>37</v>
      </c>
      <c r="AX231" s="13" t="s">
        <v>76</v>
      </c>
      <c r="AY231" s="241" t="s">
        <v>149</v>
      </c>
    </row>
    <row r="232" s="14" customFormat="1">
      <c r="A232" s="14"/>
      <c r="B232" s="242"/>
      <c r="C232" s="243"/>
      <c r="D232" s="233" t="s">
        <v>161</v>
      </c>
      <c r="E232" s="244" t="s">
        <v>19</v>
      </c>
      <c r="F232" s="245" t="s">
        <v>84</v>
      </c>
      <c r="G232" s="243"/>
      <c r="H232" s="246">
        <v>2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161</v>
      </c>
      <c r="AU232" s="252" t="s">
        <v>84</v>
      </c>
      <c r="AV232" s="14" t="s">
        <v>84</v>
      </c>
      <c r="AW232" s="14" t="s">
        <v>37</v>
      </c>
      <c r="AX232" s="14" t="s">
        <v>82</v>
      </c>
      <c r="AY232" s="252" t="s">
        <v>149</v>
      </c>
    </row>
    <row r="233" s="2" customFormat="1" ht="33" customHeight="1">
      <c r="A233" s="39"/>
      <c r="B233" s="40"/>
      <c r="C233" s="213" t="s">
        <v>370</v>
      </c>
      <c r="D233" s="213" t="s">
        <v>152</v>
      </c>
      <c r="E233" s="214" t="s">
        <v>1135</v>
      </c>
      <c r="F233" s="215" t="s">
        <v>1136</v>
      </c>
      <c r="G233" s="216" t="s">
        <v>155</v>
      </c>
      <c r="H233" s="217">
        <v>1</v>
      </c>
      <c r="I233" s="218"/>
      <c r="J233" s="219">
        <f>ROUND(I233*H233,2)</f>
        <v>0</v>
      </c>
      <c r="K233" s="215" t="s">
        <v>156</v>
      </c>
      <c r="L233" s="45"/>
      <c r="M233" s="220" t="s">
        <v>19</v>
      </c>
      <c r="N233" s="221" t="s">
        <v>47</v>
      </c>
      <c r="O233" s="85"/>
      <c r="P233" s="222">
        <f>O233*H233</f>
        <v>0</v>
      </c>
      <c r="Q233" s="222">
        <v>0.00069999999999999999</v>
      </c>
      <c r="R233" s="222">
        <f>Q233*H233</f>
        <v>0.00069999999999999999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247</v>
      </c>
      <c r="AT233" s="224" t="s">
        <v>152</v>
      </c>
      <c r="AU233" s="224" t="s">
        <v>84</v>
      </c>
      <c r="AY233" s="18" t="s">
        <v>149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82</v>
      </c>
      <c r="BK233" s="225">
        <f>ROUND(I233*H233,2)</f>
        <v>0</v>
      </c>
      <c r="BL233" s="18" t="s">
        <v>247</v>
      </c>
      <c r="BM233" s="224" t="s">
        <v>1137</v>
      </c>
    </row>
    <row r="234" s="2" customFormat="1">
      <c r="A234" s="39"/>
      <c r="B234" s="40"/>
      <c r="C234" s="41"/>
      <c r="D234" s="226" t="s">
        <v>159</v>
      </c>
      <c r="E234" s="41"/>
      <c r="F234" s="227" t="s">
        <v>1138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159</v>
      </c>
      <c r="AU234" s="18" t="s">
        <v>84</v>
      </c>
    </row>
    <row r="235" s="13" customFormat="1">
      <c r="A235" s="13"/>
      <c r="B235" s="231"/>
      <c r="C235" s="232"/>
      <c r="D235" s="233" t="s">
        <v>161</v>
      </c>
      <c r="E235" s="234" t="s">
        <v>19</v>
      </c>
      <c r="F235" s="235" t="s">
        <v>1027</v>
      </c>
      <c r="G235" s="232"/>
      <c r="H235" s="234" t="s">
        <v>19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161</v>
      </c>
      <c r="AU235" s="241" t="s">
        <v>84</v>
      </c>
      <c r="AV235" s="13" t="s">
        <v>82</v>
      </c>
      <c r="AW235" s="13" t="s">
        <v>37</v>
      </c>
      <c r="AX235" s="13" t="s">
        <v>76</v>
      </c>
      <c r="AY235" s="241" t="s">
        <v>149</v>
      </c>
    </row>
    <row r="236" s="14" customFormat="1">
      <c r="A236" s="14"/>
      <c r="B236" s="242"/>
      <c r="C236" s="243"/>
      <c r="D236" s="233" t="s">
        <v>161</v>
      </c>
      <c r="E236" s="244" t="s">
        <v>19</v>
      </c>
      <c r="F236" s="245" t="s">
        <v>82</v>
      </c>
      <c r="G236" s="243"/>
      <c r="H236" s="246">
        <v>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161</v>
      </c>
      <c r="AU236" s="252" t="s">
        <v>84</v>
      </c>
      <c r="AV236" s="14" t="s">
        <v>84</v>
      </c>
      <c r="AW236" s="14" t="s">
        <v>37</v>
      </c>
      <c r="AX236" s="14" t="s">
        <v>82</v>
      </c>
      <c r="AY236" s="252" t="s">
        <v>149</v>
      </c>
    </row>
    <row r="237" s="2" customFormat="1" ht="24.15" customHeight="1">
      <c r="A237" s="39"/>
      <c r="B237" s="40"/>
      <c r="C237" s="213" t="s">
        <v>377</v>
      </c>
      <c r="D237" s="213" t="s">
        <v>152</v>
      </c>
      <c r="E237" s="214" t="s">
        <v>1139</v>
      </c>
      <c r="F237" s="215" t="s">
        <v>1140</v>
      </c>
      <c r="G237" s="216" t="s">
        <v>155</v>
      </c>
      <c r="H237" s="217">
        <v>1</v>
      </c>
      <c r="I237" s="218"/>
      <c r="J237" s="219">
        <f>ROUND(I237*H237,2)</f>
        <v>0</v>
      </c>
      <c r="K237" s="215" t="s">
        <v>19</v>
      </c>
      <c r="L237" s="45"/>
      <c r="M237" s="220" t="s">
        <v>19</v>
      </c>
      <c r="N237" s="221" t="s">
        <v>47</v>
      </c>
      <c r="O237" s="85"/>
      <c r="P237" s="222">
        <f>O237*H237</f>
        <v>0</v>
      </c>
      <c r="Q237" s="222">
        <v>0.00069999999999999999</v>
      </c>
      <c r="R237" s="222">
        <f>Q237*H237</f>
        <v>0.00069999999999999999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247</v>
      </c>
      <c r="AT237" s="224" t="s">
        <v>152</v>
      </c>
      <c r="AU237" s="224" t="s">
        <v>84</v>
      </c>
      <c r="AY237" s="18" t="s">
        <v>149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82</v>
      </c>
      <c r="BK237" s="225">
        <f>ROUND(I237*H237,2)</f>
        <v>0</v>
      </c>
      <c r="BL237" s="18" t="s">
        <v>247</v>
      </c>
      <c r="BM237" s="224" t="s">
        <v>1141</v>
      </c>
    </row>
    <row r="238" s="13" customFormat="1">
      <c r="A238" s="13"/>
      <c r="B238" s="231"/>
      <c r="C238" s="232"/>
      <c r="D238" s="233" t="s">
        <v>161</v>
      </c>
      <c r="E238" s="234" t="s">
        <v>19</v>
      </c>
      <c r="F238" s="235" t="s">
        <v>1027</v>
      </c>
      <c r="G238" s="232"/>
      <c r="H238" s="234" t="s">
        <v>19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161</v>
      </c>
      <c r="AU238" s="241" t="s">
        <v>84</v>
      </c>
      <c r="AV238" s="13" t="s">
        <v>82</v>
      </c>
      <c r="AW238" s="13" t="s">
        <v>37</v>
      </c>
      <c r="AX238" s="13" t="s">
        <v>76</v>
      </c>
      <c r="AY238" s="241" t="s">
        <v>149</v>
      </c>
    </row>
    <row r="239" s="14" customFormat="1">
      <c r="A239" s="14"/>
      <c r="B239" s="242"/>
      <c r="C239" s="243"/>
      <c r="D239" s="233" t="s">
        <v>161</v>
      </c>
      <c r="E239" s="244" t="s">
        <v>19</v>
      </c>
      <c r="F239" s="245" t="s">
        <v>82</v>
      </c>
      <c r="G239" s="243"/>
      <c r="H239" s="246">
        <v>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161</v>
      </c>
      <c r="AU239" s="252" t="s">
        <v>84</v>
      </c>
      <c r="AV239" s="14" t="s">
        <v>84</v>
      </c>
      <c r="AW239" s="14" t="s">
        <v>37</v>
      </c>
      <c r="AX239" s="14" t="s">
        <v>82</v>
      </c>
      <c r="AY239" s="252" t="s">
        <v>149</v>
      </c>
    </row>
    <row r="240" s="2" customFormat="1" ht="24.15" customHeight="1">
      <c r="A240" s="39"/>
      <c r="B240" s="40"/>
      <c r="C240" s="213" t="s">
        <v>383</v>
      </c>
      <c r="D240" s="213" t="s">
        <v>152</v>
      </c>
      <c r="E240" s="214" t="s">
        <v>1142</v>
      </c>
      <c r="F240" s="215" t="s">
        <v>1143</v>
      </c>
      <c r="G240" s="216" t="s">
        <v>155</v>
      </c>
      <c r="H240" s="217">
        <v>2</v>
      </c>
      <c r="I240" s="218"/>
      <c r="J240" s="219">
        <f>ROUND(I240*H240,2)</f>
        <v>0</v>
      </c>
      <c r="K240" s="215" t="s">
        <v>156</v>
      </c>
      <c r="L240" s="45"/>
      <c r="M240" s="220" t="s">
        <v>19</v>
      </c>
      <c r="N240" s="221" t="s">
        <v>47</v>
      </c>
      <c r="O240" s="85"/>
      <c r="P240" s="222">
        <f>O240*H240</f>
        <v>0</v>
      </c>
      <c r="Q240" s="222">
        <v>0.00018000000000000001</v>
      </c>
      <c r="R240" s="222">
        <f>Q240*H240</f>
        <v>0.00036000000000000002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247</v>
      </c>
      <c r="AT240" s="224" t="s">
        <v>152</v>
      </c>
      <c r="AU240" s="224" t="s">
        <v>84</v>
      </c>
      <c r="AY240" s="18" t="s">
        <v>149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82</v>
      </c>
      <c r="BK240" s="225">
        <f>ROUND(I240*H240,2)</f>
        <v>0</v>
      </c>
      <c r="BL240" s="18" t="s">
        <v>247</v>
      </c>
      <c r="BM240" s="224" t="s">
        <v>1144</v>
      </c>
    </row>
    <row r="241" s="2" customFormat="1">
      <c r="A241" s="39"/>
      <c r="B241" s="40"/>
      <c r="C241" s="41"/>
      <c r="D241" s="226" t="s">
        <v>159</v>
      </c>
      <c r="E241" s="41"/>
      <c r="F241" s="227" t="s">
        <v>1145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159</v>
      </c>
      <c r="AU241" s="18" t="s">
        <v>84</v>
      </c>
    </row>
    <row r="242" s="13" customFormat="1">
      <c r="A242" s="13"/>
      <c r="B242" s="231"/>
      <c r="C242" s="232"/>
      <c r="D242" s="233" t="s">
        <v>161</v>
      </c>
      <c r="E242" s="234" t="s">
        <v>19</v>
      </c>
      <c r="F242" s="235" t="s">
        <v>1027</v>
      </c>
      <c r="G242" s="232"/>
      <c r="H242" s="234" t="s">
        <v>19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161</v>
      </c>
      <c r="AU242" s="241" t="s">
        <v>84</v>
      </c>
      <c r="AV242" s="13" t="s">
        <v>82</v>
      </c>
      <c r="AW242" s="13" t="s">
        <v>37</v>
      </c>
      <c r="AX242" s="13" t="s">
        <v>76</v>
      </c>
      <c r="AY242" s="241" t="s">
        <v>149</v>
      </c>
    </row>
    <row r="243" s="14" customFormat="1">
      <c r="A243" s="14"/>
      <c r="B243" s="242"/>
      <c r="C243" s="243"/>
      <c r="D243" s="233" t="s">
        <v>161</v>
      </c>
      <c r="E243" s="244" t="s">
        <v>19</v>
      </c>
      <c r="F243" s="245" t="s">
        <v>84</v>
      </c>
      <c r="G243" s="243"/>
      <c r="H243" s="246">
        <v>2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161</v>
      </c>
      <c r="AU243" s="252" t="s">
        <v>84</v>
      </c>
      <c r="AV243" s="14" t="s">
        <v>84</v>
      </c>
      <c r="AW243" s="14" t="s">
        <v>37</v>
      </c>
      <c r="AX243" s="14" t="s">
        <v>82</v>
      </c>
      <c r="AY243" s="252" t="s">
        <v>149</v>
      </c>
    </row>
    <row r="244" s="2" customFormat="1" ht="24.15" customHeight="1">
      <c r="A244" s="39"/>
      <c r="B244" s="40"/>
      <c r="C244" s="213" t="s">
        <v>387</v>
      </c>
      <c r="D244" s="213" t="s">
        <v>152</v>
      </c>
      <c r="E244" s="214" t="s">
        <v>1146</v>
      </c>
      <c r="F244" s="215" t="s">
        <v>1147</v>
      </c>
      <c r="G244" s="216" t="s">
        <v>155</v>
      </c>
      <c r="H244" s="217">
        <v>2</v>
      </c>
      <c r="I244" s="218"/>
      <c r="J244" s="219">
        <f>ROUND(I244*H244,2)</f>
        <v>0</v>
      </c>
      <c r="K244" s="215" t="s">
        <v>156</v>
      </c>
      <c r="L244" s="45"/>
      <c r="M244" s="220" t="s">
        <v>19</v>
      </c>
      <c r="N244" s="221" t="s">
        <v>47</v>
      </c>
      <c r="O244" s="85"/>
      <c r="P244" s="222">
        <f>O244*H244</f>
        <v>0</v>
      </c>
      <c r="Q244" s="222">
        <v>0.00021000000000000001</v>
      </c>
      <c r="R244" s="222">
        <f>Q244*H244</f>
        <v>0.00042000000000000002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247</v>
      </c>
      <c r="AT244" s="224" t="s">
        <v>152</v>
      </c>
      <c r="AU244" s="224" t="s">
        <v>84</v>
      </c>
      <c r="AY244" s="18" t="s">
        <v>149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82</v>
      </c>
      <c r="BK244" s="225">
        <f>ROUND(I244*H244,2)</f>
        <v>0</v>
      </c>
      <c r="BL244" s="18" t="s">
        <v>247</v>
      </c>
      <c r="BM244" s="224" t="s">
        <v>1148</v>
      </c>
    </row>
    <row r="245" s="2" customFormat="1">
      <c r="A245" s="39"/>
      <c r="B245" s="40"/>
      <c r="C245" s="41"/>
      <c r="D245" s="226" t="s">
        <v>159</v>
      </c>
      <c r="E245" s="41"/>
      <c r="F245" s="227" t="s">
        <v>1149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159</v>
      </c>
      <c r="AU245" s="18" t="s">
        <v>84</v>
      </c>
    </row>
    <row r="246" s="13" customFormat="1">
      <c r="A246" s="13"/>
      <c r="B246" s="231"/>
      <c r="C246" s="232"/>
      <c r="D246" s="233" t="s">
        <v>161</v>
      </c>
      <c r="E246" s="234" t="s">
        <v>19</v>
      </c>
      <c r="F246" s="235" t="s">
        <v>1027</v>
      </c>
      <c r="G246" s="232"/>
      <c r="H246" s="234" t="s">
        <v>19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161</v>
      </c>
      <c r="AU246" s="241" t="s">
        <v>84</v>
      </c>
      <c r="AV246" s="13" t="s">
        <v>82</v>
      </c>
      <c r="AW246" s="13" t="s">
        <v>37</v>
      </c>
      <c r="AX246" s="13" t="s">
        <v>76</v>
      </c>
      <c r="AY246" s="241" t="s">
        <v>149</v>
      </c>
    </row>
    <row r="247" s="14" customFormat="1">
      <c r="A247" s="14"/>
      <c r="B247" s="242"/>
      <c r="C247" s="243"/>
      <c r="D247" s="233" t="s">
        <v>161</v>
      </c>
      <c r="E247" s="244" t="s">
        <v>19</v>
      </c>
      <c r="F247" s="245" t="s">
        <v>84</v>
      </c>
      <c r="G247" s="243"/>
      <c r="H247" s="246">
        <v>2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161</v>
      </c>
      <c r="AU247" s="252" t="s">
        <v>84</v>
      </c>
      <c r="AV247" s="14" t="s">
        <v>84</v>
      </c>
      <c r="AW247" s="14" t="s">
        <v>37</v>
      </c>
      <c r="AX247" s="14" t="s">
        <v>82</v>
      </c>
      <c r="AY247" s="252" t="s">
        <v>149</v>
      </c>
    </row>
    <row r="248" s="2" customFormat="1" ht="37.8" customHeight="1">
      <c r="A248" s="39"/>
      <c r="B248" s="40"/>
      <c r="C248" s="213" t="s">
        <v>391</v>
      </c>
      <c r="D248" s="213" t="s">
        <v>152</v>
      </c>
      <c r="E248" s="214" t="s">
        <v>1150</v>
      </c>
      <c r="F248" s="215" t="s">
        <v>1151</v>
      </c>
      <c r="G248" s="216" t="s">
        <v>210</v>
      </c>
      <c r="H248" s="217">
        <v>0.0030000000000000001</v>
      </c>
      <c r="I248" s="218"/>
      <c r="J248" s="219">
        <f>ROUND(I248*H248,2)</f>
        <v>0</v>
      </c>
      <c r="K248" s="215" t="s">
        <v>156</v>
      </c>
      <c r="L248" s="45"/>
      <c r="M248" s="220" t="s">
        <v>19</v>
      </c>
      <c r="N248" s="221" t="s">
        <v>47</v>
      </c>
      <c r="O248" s="85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247</v>
      </c>
      <c r="AT248" s="224" t="s">
        <v>152</v>
      </c>
      <c r="AU248" s="224" t="s">
        <v>84</v>
      </c>
      <c r="AY248" s="18" t="s">
        <v>149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82</v>
      </c>
      <c r="BK248" s="225">
        <f>ROUND(I248*H248,2)</f>
        <v>0</v>
      </c>
      <c r="BL248" s="18" t="s">
        <v>247</v>
      </c>
      <c r="BM248" s="224" t="s">
        <v>1152</v>
      </c>
    </row>
    <row r="249" s="2" customFormat="1">
      <c r="A249" s="39"/>
      <c r="B249" s="40"/>
      <c r="C249" s="41"/>
      <c r="D249" s="226" t="s">
        <v>159</v>
      </c>
      <c r="E249" s="41"/>
      <c r="F249" s="227" t="s">
        <v>1153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159</v>
      </c>
      <c r="AU249" s="18" t="s">
        <v>84</v>
      </c>
    </row>
    <row r="250" s="2" customFormat="1" ht="49.05" customHeight="1">
      <c r="A250" s="39"/>
      <c r="B250" s="40"/>
      <c r="C250" s="213" t="s">
        <v>397</v>
      </c>
      <c r="D250" s="213" t="s">
        <v>152</v>
      </c>
      <c r="E250" s="214" t="s">
        <v>1154</v>
      </c>
      <c r="F250" s="215" t="s">
        <v>1155</v>
      </c>
      <c r="G250" s="216" t="s">
        <v>210</v>
      </c>
      <c r="H250" s="217">
        <v>0.0030000000000000001</v>
      </c>
      <c r="I250" s="218"/>
      <c r="J250" s="219">
        <f>ROUND(I250*H250,2)</f>
        <v>0</v>
      </c>
      <c r="K250" s="215" t="s">
        <v>156</v>
      </c>
      <c r="L250" s="45"/>
      <c r="M250" s="220" t="s">
        <v>19</v>
      </c>
      <c r="N250" s="221" t="s">
        <v>47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247</v>
      </c>
      <c r="AT250" s="224" t="s">
        <v>152</v>
      </c>
      <c r="AU250" s="224" t="s">
        <v>84</v>
      </c>
      <c r="AY250" s="18" t="s">
        <v>149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82</v>
      </c>
      <c r="BK250" s="225">
        <f>ROUND(I250*H250,2)</f>
        <v>0</v>
      </c>
      <c r="BL250" s="18" t="s">
        <v>247</v>
      </c>
      <c r="BM250" s="224" t="s">
        <v>1156</v>
      </c>
    </row>
    <row r="251" s="2" customFormat="1">
      <c r="A251" s="39"/>
      <c r="B251" s="40"/>
      <c r="C251" s="41"/>
      <c r="D251" s="226" t="s">
        <v>159</v>
      </c>
      <c r="E251" s="41"/>
      <c r="F251" s="227" t="s">
        <v>1157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159</v>
      </c>
      <c r="AU251" s="18" t="s">
        <v>84</v>
      </c>
    </row>
    <row r="252" s="12" customFormat="1" ht="22.8" customHeight="1">
      <c r="A252" s="12"/>
      <c r="B252" s="197"/>
      <c r="C252" s="198"/>
      <c r="D252" s="199" t="s">
        <v>75</v>
      </c>
      <c r="E252" s="211" t="s">
        <v>1158</v>
      </c>
      <c r="F252" s="211" t="s">
        <v>1159</v>
      </c>
      <c r="G252" s="198"/>
      <c r="H252" s="198"/>
      <c r="I252" s="201"/>
      <c r="J252" s="212">
        <f>BK252</f>
        <v>0</v>
      </c>
      <c r="K252" s="198"/>
      <c r="L252" s="203"/>
      <c r="M252" s="204"/>
      <c r="N252" s="205"/>
      <c r="O252" s="205"/>
      <c r="P252" s="206">
        <f>SUM(P253:P281)</f>
        <v>0</v>
      </c>
      <c r="Q252" s="205"/>
      <c r="R252" s="206">
        <f>SUM(R253:R281)</f>
        <v>0.051119999999999999</v>
      </c>
      <c r="S252" s="205"/>
      <c r="T252" s="207">
        <f>SUM(T253:T281)</f>
        <v>0.049860000000000002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8" t="s">
        <v>84</v>
      </c>
      <c r="AT252" s="209" t="s">
        <v>75</v>
      </c>
      <c r="AU252" s="209" t="s">
        <v>82</v>
      </c>
      <c r="AY252" s="208" t="s">
        <v>149</v>
      </c>
      <c r="BK252" s="210">
        <f>SUM(BK253:BK281)</f>
        <v>0</v>
      </c>
    </row>
    <row r="253" s="2" customFormat="1" ht="37.8" customHeight="1">
      <c r="A253" s="39"/>
      <c r="B253" s="40"/>
      <c r="C253" s="213" t="s">
        <v>403</v>
      </c>
      <c r="D253" s="213" t="s">
        <v>152</v>
      </c>
      <c r="E253" s="214" t="s">
        <v>1160</v>
      </c>
      <c r="F253" s="215" t="s">
        <v>1161</v>
      </c>
      <c r="G253" s="216" t="s">
        <v>155</v>
      </c>
      <c r="H253" s="217">
        <v>2</v>
      </c>
      <c r="I253" s="218"/>
      <c r="J253" s="219">
        <f>ROUND(I253*H253,2)</f>
        <v>0</v>
      </c>
      <c r="K253" s="215" t="s">
        <v>156</v>
      </c>
      <c r="L253" s="45"/>
      <c r="M253" s="220" t="s">
        <v>19</v>
      </c>
      <c r="N253" s="221" t="s">
        <v>47</v>
      </c>
      <c r="O253" s="85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247</v>
      </c>
      <c r="AT253" s="224" t="s">
        <v>152</v>
      </c>
      <c r="AU253" s="224" t="s">
        <v>84</v>
      </c>
      <c r="AY253" s="18" t="s">
        <v>149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82</v>
      </c>
      <c r="BK253" s="225">
        <f>ROUND(I253*H253,2)</f>
        <v>0</v>
      </c>
      <c r="BL253" s="18" t="s">
        <v>247</v>
      </c>
      <c r="BM253" s="224" t="s">
        <v>1162</v>
      </c>
    </row>
    <row r="254" s="2" customFormat="1">
      <c r="A254" s="39"/>
      <c r="B254" s="40"/>
      <c r="C254" s="41"/>
      <c r="D254" s="226" t="s">
        <v>159</v>
      </c>
      <c r="E254" s="41"/>
      <c r="F254" s="227" t="s">
        <v>1163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159</v>
      </c>
      <c r="AU254" s="18" t="s">
        <v>84</v>
      </c>
    </row>
    <row r="255" s="13" customFormat="1">
      <c r="A255" s="13"/>
      <c r="B255" s="231"/>
      <c r="C255" s="232"/>
      <c r="D255" s="233" t="s">
        <v>161</v>
      </c>
      <c r="E255" s="234" t="s">
        <v>19</v>
      </c>
      <c r="F255" s="235" t="s">
        <v>1027</v>
      </c>
      <c r="G255" s="232"/>
      <c r="H255" s="234" t="s">
        <v>19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161</v>
      </c>
      <c r="AU255" s="241" t="s">
        <v>84</v>
      </c>
      <c r="AV255" s="13" t="s">
        <v>82</v>
      </c>
      <c r="AW255" s="13" t="s">
        <v>37</v>
      </c>
      <c r="AX255" s="13" t="s">
        <v>76</v>
      </c>
      <c r="AY255" s="241" t="s">
        <v>149</v>
      </c>
    </row>
    <row r="256" s="14" customFormat="1">
      <c r="A256" s="14"/>
      <c r="B256" s="242"/>
      <c r="C256" s="243"/>
      <c r="D256" s="233" t="s">
        <v>161</v>
      </c>
      <c r="E256" s="244" t="s">
        <v>19</v>
      </c>
      <c r="F256" s="245" t="s">
        <v>84</v>
      </c>
      <c r="G256" s="243"/>
      <c r="H256" s="246">
        <v>2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161</v>
      </c>
      <c r="AU256" s="252" t="s">
        <v>84</v>
      </c>
      <c r="AV256" s="14" t="s">
        <v>84</v>
      </c>
      <c r="AW256" s="14" t="s">
        <v>37</v>
      </c>
      <c r="AX256" s="14" t="s">
        <v>82</v>
      </c>
      <c r="AY256" s="252" t="s">
        <v>149</v>
      </c>
    </row>
    <row r="257" s="2" customFormat="1" ht="16.5" customHeight="1">
      <c r="A257" s="39"/>
      <c r="B257" s="40"/>
      <c r="C257" s="213" t="s">
        <v>408</v>
      </c>
      <c r="D257" s="213" t="s">
        <v>152</v>
      </c>
      <c r="E257" s="214" t="s">
        <v>1164</v>
      </c>
      <c r="F257" s="215" t="s">
        <v>1165</v>
      </c>
      <c r="G257" s="216" t="s">
        <v>155</v>
      </c>
      <c r="H257" s="217">
        <v>2</v>
      </c>
      <c r="I257" s="218"/>
      <c r="J257" s="219">
        <f>ROUND(I257*H257,2)</f>
        <v>0</v>
      </c>
      <c r="K257" s="215" t="s">
        <v>156</v>
      </c>
      <c r="L257" s="45"/>
      <c r="M257" s="220" t="s">
        <v>19</v>
      </c>
      <c r="N257" s="221" t="s">
        <v>47</v>
      </c>
      <c r="O257" s="85"/>
      <c r="P257" s="222">
        <f>O257*H257</f>
        <v>0</v>
      </c>
      <c r="Q257" s="222">
        <v>8.0000000000000007E-05</v>
      </c>
      <c r="R257" s="222">
        <f>Q257*H257</f>
        <v>0.00016000000000000001</v>
      </c>
      <c r="S257" s="222">
        <v>0.024930000000000001</v>
      </c>
      <c r="T257" s="223">
        <f>S257*H257</f>
        <v>0.049860000000000002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247</v>
      </c>
      <c r="AT257" s="224" t="s">
        <v>152</v>
      </c>
      <c r="AU257" s="224" t="s">
        <v>84</v>
      </c>
      <c r="AY257" s="18" t="s">
        <v>149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82</v>
      </c>
      <c r="BK257" s="225">
        <f>ROUND(I257*H257,2)</f>
        <v>0</v>
      </c>
      <c r="BL257" s="18" t="s">
        <v>247</v>
      </c>
      <c r="BM257" s="224" t="s">
        <v>1166</v>
      </c>
    </row>
    <row r="258" s="2" customFormat="1">
      <c r="A258" s="39"/>
      <c r="B258" s="40"/>
      <c r="C258" s="41"/>
      <c r="D258" s="226" t="s">
        <v>159</v>
      </c>
      <c r="E258" s="41"/>
      <c r="F258" s="227" t="s">
        <v>1167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159</v>
      </c>
      <c r="AU258" s="18" t="s">
        <v>84</v>
      </c>
    </row>
    <row r="259" s="13" customFormat="1">
      <c r="A259" s="13"/>
      <c r="B259" s="231"/>
      <c r="C259" s="232"/>
      <c r="D259" s="233" t="s">
        <v>161</v>
      </c>
      <c r="E259" s="234" t="s">
        <v>19</v>
      </c>
      <c r="F259" s="235" t="s">
        <v>1027</v>
      </c>
      <c r="G259" s="232"/>
      <c r="H259" s="234" t="s">
        <v>19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161</v>
      </c>
      <c r="AU259" s="241" t="s">
        <v>84</v>
      </c>
      <c r="AV259" s="13" t="s">
        <v>82</v>
      </c>
      <c r="AW259" s="13" t="s">
        <v>37</v>
      </c>
      <c r="AX259" s="13" t="s">
        <v>76</v>
      </c>
      <c r="AY259" s="241" t="s">
        <v>149</v>
      </c>
    </row>
    <row r="260" s="14" customFormat="1">
      <c r="A260" s="14"/>
      <c r="B260" s="242"/>
      <c r="C260" s="243"/>
      <c r="D260" s="233" t="s">
        <v>161</v>
      </c>
      <c r="E260" s="244" t="s">
        <v>19</v>
      </c>
      <c r="F260" s="245" t="s">
        <v>84</v>
      </c>
      <c r="G260" s="243"/>
      <c r="H260" s="246">
        <v>2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161</v>
      </c>
      <c r="AU260" s="252" t="s">
        <v>84</v>
      </c>
      <c r="AV260" s="14" t="s">
        <v>84</v>
      </c>
      <c r="AW260" s="14" t="s">
        <v>37</v>
      </c>
      <c r="AX260" s="14" t="s">
        <v>82</v>
      </c>
      <c r="AY260" s="252" t="s">
        <v>149</v>
      </c>
    </row>
    <row r="261" s="2" customFormat="1" ht="44.25" customHeight="1">
      <c r="A261" s="39"/>
      <c r="B261" s="40"/>
      <c r="C261" s="213" t="s">
        <v>413</v>
      </c>
      <c r="D261" s="213" t="s">
        <v>152</v>
      </c>
      <c r="E261" s="214" t="s">
        <v>1168</v>
      </c>
      <c r="F261" s="215" t="s">
        <v>1169</v>
      </c>
      <c r="G261" s="216" t="s">
        <v>155</v>
      </c>
      <c r="H261" s="217">
        <v>1</v>
      </c>
      <c r="I261" s="218"/>
      <c r="J261" s="219">
        <f>ROUND(I261*H261,2)</f>
        <v>0</v>
      </c>
      <c r="K261" s="215" t="s">
        <v>156</v>
      </c>
      <c r="L261" s="45"/>
      <c r="M261" s="220" t="s">
        <v>19</v>
      </c>
      <c r="N261" s="221" t="s">
        <v>47</v>
      </c>
      <c r="O261" s="85"/>
      <c r="P261" s="222">
        <f>O261*H261</f>
        <v>0</v>
      </c>
      <c r="Q261" s="222">
        <v>0.025159999999999998</v>
      </c>
      <c r="R261" s="222">
        <f>Q261*H261</f>
        <v>0.025159999999999998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247</v>
      </c>
      <c r="AT261" s="224" t="s">
        <v>152</v>
      </c>
      <c r="AU261" s="224" t="s">
        <v>84</v>
      </c>
      <c r="AY261" s="18" t="s">
        <v>149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82</v>
      </c>
      <c r="BK261" s="225">
        <f>ROUND(I261*H261,2)</f>
        <v>0</v>
      </c>
      <c r="BL261" s="18" t="s">
        <v>247</v>
      </c>
      <c r="BM261" s="224" t="s">
        <v>1170</v>
      </c>
    </row>
    <row r="262" s="2" customFormat="1">
      <c r="A262" s="39"/>
      <c r="B262" s="40"/>
      <c r="C262" s="41"/>
      <c r="D262" s="226" t="s">
        <v>159</v>
      </c>
      <c r="E262" s="41"/>
      <c r="F262" s="227" t="s">
        <v>1171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159</v>
      </c>
      <c r="AU262" s="18" t="s">
        <v>84</v>
      </c>
    </row>
    <row r="263" s="13" customFormat="1">
      <c r="A263" s="13"/>
      <c r="B263" s="231"/>
      <c r="C263" s="232"/>
      <c r="D263" s="233" t="s">
        <v>161</v>
      </c>
      <c r="E263" s="234" t="s">
        <v>19</v>
      </c>
      <c r="F263" s="235" t="s">
        <v>1027</v>
      </c>
      <c r="G263" s="232"/>
      <c r="H263" s="234" t="s">
        <v>19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161</v>
      </c>
      <c r="AU263" s="241" t="s">
        <v>84</v>
      </c>
      <c r="AV263" s="13" t="s">
        <v>82</v>
      </c>
      <c r="AW263" s="13" t="s">
        <v>37</v>
      </c>
      <c r="AX263" s="13" t="s">
        <v>76</v>
      </c>
      <c r="AY263" s="241" t="s">
        <v>149</v>
      </c>
    </row>
    <row r="264" s="14" customFormat="1">
      <c r="A264" s="14"/>
      <c r="B264" s="242"/>
      <c r="C264" s="243"/>
      <c r="D264" s="233" t="s">
        <v>161</v>
      </c>
      <c r="E264" s="244" t="s">
        <v>19</v>
      </c>
      <c r="F264" s="245" t="s">
        <v>82</v>
      </c>
      <c r="G264" s="243"/>
      <c r="H264" s="246">
        <v>1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161</v>
      </c>
      <c r="AU264" s="252" t="s">
        <v>84</v>
      </c>
      <c r="AV264" s="14" t="s">
        <v>84</v>
      </c>
      <c r="AW264" s="14" t="s">
        <v>37</v>
      </c>
      <c r="AX264" s="14" t="s">
        <v>82</v>
      </c>
      <c r="AY264" s="252" t="s">
        <v>149</v>
      </c>
    </row>
    <row r="265" s="2" customFormat="1" ht="21.75" customHeight="1">
      <c r="A265" s="39"/>
      <c r="B265" s="40"/>
      <c r="C265" s="213" t="s">
        <v>418</v>
      </c>
      <c r="D265" s="213" t="s">
        <v>152</v>
      </c>
      <c r="E265" s="214" t="s">
        <v>1172</v>
      </c>
      <c r="F265" s="215" t="s">
        <v>1173</v>
      </c>
      <c r="G265" s="216" t="s">
        <v>155</v>
      </c>
      <c r="H265" s="217">
        <v>1</v>
      </c>
      <c r="I265" s="218"/>
      <c r="J265" s="219">
        <f>ROUND(I265*H265,2)</f>
        <v>0</v>
      </c>
      <c r="K265" s="215" t="s">
        <v>19</v>
      </c>
      <c r="L265" s="45"/>
      <c r="M265" s="220" t="s">
        <v>19</v>
      </c>
      <c r="N265" s="221" t="s">
        <v>47</v>
      </c>
      <c r="O265" s="85"/>
      <c r="P265" s="222">
        <f>O265*H265</f>
        <v>0</v>
      </c>
      <c r="Q265" s="222">
        <v>0.0258</v>
      </c>
      <c r="R265" s="222">
        <f>Q265*H265</f>
        <v>0.0258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247</v>
      </c>
      <c r="AT265" s="224" t="s">
        <v>152</v>
      </c>
      <c r="AU265" s="224" t="s">
        <v>84</v>
      </c>
      <c r="AY265" s="18" t="s">
        <v>149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82</v>
      </c>
      <c r="BK265" s="225">
        <f>ROUND(I265*H265,2)</f>
        <v>0</v>
      </c>
      <c r="BL265" s="18" t="s">
        <v>247</v>
      </c>
      <c r="BM265" s="224" t="s">
        <v>1174</v>
      </c>
    </row>
    <row r="266" s="13" customFormat="1">
      <c r="A266" s="13"/>
      <c r="B266" s="231"/>
      <c r="C266" s="232"/>
      <c r="D266" s="233" t="s">
        <v>161</v>
      </c>
      <c r="E266" s="234" t="s">
        <v>19</v>
      </c>
      <c r="F266" s="235" t="s">
        <v>1027</v>
      </c>
      <c r="G266" s="232"/>
      <c r="H266" s="234" t="s">
        <v>19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161</v>
      </c>
      <c r="AU266" s="241" t="s">
        <v>84</v>
      </c>
      <c r="AV266" s="13" t="s">
        <v>82</v>
      </c>
      <c r="AW266" s="13" t="s">
        <v>37</v>
      </c>
      <c r="AX266" s="13" t="s">
        <v>76</v>
      </c>
      <c r="AY266" s="241" t="s">
        <v>149</v>
      </c>
    </row>
    <row r="267" s="14" customFormat="1">
      <c r="A267" s="14"/>
      <c r="B267" s="242"/>
      <c r="C267" s="243"/>
      <c r="D267" s="233" t="s">
        <v>161</v>
      </c>
      <c r="E267" s="244" t="s">
        <v>19</v>
      </c>
      <c r="F267" s="245" t="s">
        <v>82</v>
      </c>
      <c r="G267" s="243"/>
      <c r="H267" s="246">
        <v>1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161</v>
      </c>
      <c r="AU267" s="252" t="s">
        <v>84</v>
      </c>
      <c r="AV267" s="14" t="s">
        <v>84</v>
      </c>
      <c r="AW267" s="14" t="s">
        <v>37</v>
      </c>
      <c r="AX267" s="14" t="s">
        <v>82</v>
      </c>
      <c r="AY267" s="252" t="s">
        <v>149</v>
      </c>
    </row>
    <row r="268" s="2" customFormat="1" ht="16.5" customHeight="1">
      <c r="A268" s="39"/>
      <c r="B268" s="40"/>
      <c r="C268" s="213" t="s">
        <v>424</v>
      </c>
      <c r="D268" s="213" t="s">
        <v>152</v>
      </c>
      <c r="E268" s="214" t="s">
        <v>1175</v>
      </c>
      <c r="F268" s="215" t="s">
        <v>1176</v>
      </c>
      <c r="G268" s="216" t="s">
        <v>155</v>
      </c>
      <c r="H268" s="217">
        <v>2</v>
      </c>
      <c r="I268" s="218"/>
      <c r="J268" s="219">
        <f>ROUND(I268*H268,2)</f>
        <v>0</v>
      </c>
      <c r="K268" s="215" t="s">
        <v>156</v>
      </c>
      <c r="L268" s="45"/>
      <c r="M268" s="220" t="s">
        <v>19</v>
      </c>
      <c r="N268" s="221" t="s">
        <v>47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247</v>
      </c>
      <c r="AT268" s="224" t="s">
        <v>152</v>
      </c>
      <c r="AU268" s="224" t="s">
        <v>84</v>
      </c>
      <c r="AY268" s="18" t="s">
        <v>149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82</v>
      </c>
      <c r="BK268" s="225">
        <f>ROUND(I268*H268,2)</f>
        <v>0</v>
      </c>
      <c r="BL268" s="18" t="s">
        <v>247</v>
      </c>
      <c r="BM268" s="224" t="s">
        <v>1177</v>
      </c>
    </row>
    <row r="269" s="2" customFormat="1">
      <c r="A269" s="39"/>
      <c r="B269" s="40"/>
      <c r="C269" s="41"/>
      <c r="D269" s="226" t="s">
        <v>159</v>
      </c>
      <c r="E269" s="41"/>
      <c r="F269" s="227" t="s">
        <v>1178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159</v>
      </c>
      <c r="AU269" s="18" t="s">
        <v>84</v>
      </c>
    </row>
    <row r="270" s="13" customFormat="1">
      <c r="A270" s="13"/>
      <c r="B270" s="231"/>
      <c r="C270" s="232"/>
      <c r="D270" s="233" t="s">
        <v>161</v>
      </c>
      <c r="E270" s="234" t="s">
        <v>19</v>
      </c>
      <c r="F270" s="235" t="s">
        <v>1027</v>
      </c>
      <c r="G270" s="232"/>
      <c r="H270" s="234" t="s">
        <v>19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161</v>
      </c>
      <c r="AU270" s="241" t="s">
        <v>84</v>
      </c>
      <c r="AV270" s="13" t="s">
        <v>82</v>
      </c>
      <c r="AW270" s="13" t="s">
        <v>37</v>
      </c>
      <c r="AX270" s="13" t="s">
        <v>76</v>
      </c>
      <c r="AY270" s="241" t="s">
        <v>149</v>
      </c>
    </row>
    <row r="271" s="14" customFormat="1">
      <c r="A271" s="14"/>
      <c r="B271" s="242"/>
      <c r="C271" s="243"/>
      <c r="D271" s="233" t="s">
        <v>161</v>
      </c>
      <c r="E271" s="244" t="s">
        <v>19</v>
      </c>
      <c r="F271" s="245" t="s">
        <v>84</v>
      </c>
      <c r="G271" s="243"/>
      <c r="H271" s="246">
        <v>2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161</v>
      </c>
      <c r="AU271" s="252" t="s">
        <v>84</v>
      </c>
      <c r="AV271" s="14" t="s">
        <v>84</v>
      </c>
      <c r="AW271" s="14" t="s">
        <v>37</v>
      </c>
      <c r="AX271" s="14" t="s">
        <v>82</v>
      </c>
      <c r="AY271" s="252" t="s">
        <v>149</v>
      </c>
    </row>
    <row r="272" s="2" customFormat="1" ht="24.15" customHeight="1">
      <c r="A272" s="39"/>
      <c r="B272" s="40"/>
      <c r="C272" s="213" t="s">
        <v>432</v>
      </c>
      <c r="D272" s="213" t="s">
        <v>152</v>
      </c>
      <c r="E272" s="214" t="s">
        <v>1179</v>
      </c>
      <c r="F272" s="215" t="s">
        <v>1180</v>
      </c>
      <c r="G272" s="216" t="s">
        <v>459</v>
      </c>
      <c r="H272" s="217">
        <v>1</v>
      </c>
      <c r="I272" s="218"/>
      <c r="J272" s="219">
        <f>ROUND(I272*H272,2)</f>
        <v>0</v>
      </c>
      <c r="K272" s="215" t="s">
        <v>19</v>
      </c>
      <c r="L272" s="45"/>
      <c r="M272" s="220" t="s">
        <v>19</v>
      </c>
      <c r="N272" s="221" t="s">
        <v>47</v>
      </c>
      <c r="O272" s="85"/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247</v>
      </c>
      <c r="AT272" s="224" t="s">
        <v>152</v>
      </c>
      <c r="AU272" s="224" t="s">
        <v>84</v>
      </c>
      <c r="AY272" s="18" t="s">
        <v>149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82</v>
      </c>
      <c r="BK272" s="225">
        <f>ROUND(I272*H272,2)</f>
        <v>0</v>
      </c>
      <c r="BL272" s="18" t="s">
        <v>247</v>
      </c>
      <c r="BM272" s="224" t="s">
        <v>1181</v>
      </c>
    </row>
    <row r="273" s="13" customFormat="1">
      <c r="A273" s="13"/>
      <c r="B273" s="231"/>
      <c r="C273" s="232"/>
      <c r="D273" s="233" t="s">
        <v>161</v>
      </c>
      <c r="E273" s="234" t="s">
        <v>19</v>
      </c>
      <c r="F273" s="235" t="s">
        <v>1027</v>
      </c>
      <c r="G273" s="232"/>
      <c r="H273" s="234" t="s">
        <v>19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161</v>
      </c>
      <c r="AU273" s="241" t="s">
        <v>84</v>
      </c>
      <c r="AV273" s="13" t="s">
        <v>82</v>
      </c>
      <c r="AW273" s="13" t="s">
        <v>37</v>
      </c>
      <c r="AX273" s="13" t="s">
        <v>76</v>
      </c>
      <c r="AY273" s="241" t="s">
        <v>149</v>
      </c>
    </row>
    <row r="274" s="14" customFormat="1">
      <c r="A274" s="14"/>
      <c r="B274" s="242"/>
      <c r="C274" s="243"/>
      <c r="D274" s="233" t="s">
        <v>161</v>
      </c>
      <c r="E274" s="244" t="s">
        <v>19</v>
      </c>
      <c r="F274" s="245" t="s">
        <v>82</v>
      </c>
      <c r="G274" s="243"/>
      <c r="H274" s="246">
        <v>1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161</v>
      </c>
      <c r="AU274" s="252" t="s">
        <v>84</v>
      </c>
      <c r="AV274" s="14" t="s">
        <v>84</v>
      </c>
      <c r="AW274" s="14" t="s">
        <v>37</v>
      </c>
      <c r="AX274" s="14" t="s">
        <v>82</v>
      </c>
      <c r="AY274" s="252" t="s">
        <v>149</v>
      </c>
    </row>
    <row r="275" s="2" customFormat="1" ht="16.5" customHeight="1">
      <c r="A275" s="39"/>
      <c r="B275" s="40"/>
      <c r="C275" s="213" t="s">
        <v>438</v>
      </c>
      <c r="D275" s="213" t="s">
        <v>152</v>
      </c>
      <c r="E275" s="214" t="s">
        <v>1182</v>
      </c>
      <c r="F275" s="215" t="s">
        <v>1183</v>
      </c>
      <c r="G275" s="216" t="s">
        <v>459</v>
      </c>
      <c r="H275" s="217">
        <v>1</v>
      </c>
      <c r="I275" s="218"/>
      <c r="J275" s="219">
        <f>ROUND(I275*H275,2)</f>
        <v>0</v>
      </c>
      <c r="K275" s="215" t="s">
        <v>19</v>
      </c>
      <c r="L275" s="45"/>
      <c r="M275" s="220" t="s">
        <v>19</v>
      </c>
      <c r="N275" s="221" t="s">
        <v>47</v>
      </c>
      <c r="O275" s="85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247</v>
      </c>
      <c r="AT275" s="224" t="s">
        <v>152</v>
      </c>
      <c r="AU275" s="224" t="s">
        <v>84</v>
      </c>
      <c r="AY275" s="18" t="s">
        <v>149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82</v>
      </c>
      <c r="BK275" s="225">
        <f>ROUND(I275*H275,2)</f>
        <v>0</v>
      </c>
      <c r="BL275" s="18" t="s">
        <v>247</v>
      </c>
      <c r="BM275" s="224" t="s">
        <v>1184</v>
      </c>
    </row>
    <row r="276" s="13" customFormat="1">
      <c r="A276" s="13"/>
      <c r="B276" s="231"/>
      <c r="C276" s="232"/>
      <c r="D276" s="233" t="s">
        <v>161</v>
      </c>
      <c r="E276" s="234" t="s">
        <v>19</v>
      </c>
      <c r="F276" s="235" t="s">
        <v>1027</v>
      </c>
      <c r="G276" s="232"/>
      <c r="H276" s="234" t="s">
        <v>19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161</v>
      </c>
      <c r="AU276" s="241" t="s">
        <v>84</v>
      </c>
      <c r="AV276" s="13" t="s">
        <v>82</v>
      </c>
      <c r="AW276" s="13" t="s">
        <v>37</v>
      </c>
      <c r="AX276" s="13" t="s">
        <v>76</v>
      </c>
      <c r="AY276" s="241" t="s">
        <v>149</v>
      </c>
    </row>
    <row r="277" s="14" customFormat="1">
      <c r="A277" s="14"/>
      <c r="B277" s="242"/>
      <c r="C277" s="243"/>
      <c r="D277" s="233" t="s">
        <v>161</v>
      </c>
      <c r="E277" s="244" t="s">
        <v>19</v>
      </c>
      <c r="F277" s="245" t="s">
        <v>82</v>
      </c>
      <c r="G277" s="243"/>
      <c r="H277" s="246">
        <v>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161</v>
      </c>
      <c r="AU277" s="252" t="s">
        <v>84</v>
      </c>
      <c r="AV277" s="14" t="s">
        <v>84</v>
      </c>
      <c r="AW277" s="14" t="s">
        <v>37</v>
      </c>
      <c r="AX277" s="14" t="s">
        <v>82</v>
      </c>
      <c r="AY277" s="252" t="s">
        <v>149</v>
      </c>
    </row>
    <row r="278" s="2" customFormat="1" ht="44.25" customHeight="1">
      <c r="A278" s="39"/>
      <c r="B278" s="40"/>
      <c r="C278" s="213" t="s">
        <v>444</v>
      </c>
      <c r="D278" s="213" t="s">
        <v>152</v>
      </c>
      <c r="E278" s="214" t="s">
        <v>1185</v>
      </c>
      <c r="F278" s="215" t="s">
        <v>1186</v>
      </c>
      <c r="G278" s="216" t="s">
        <v>210</v>
      </c>
      <c r="H278" s="217">
        <v>0.050999999999999997</v>
      </c>
      <c r="I278" s="218"/>
      <c r="J278" s="219">
        <f>ROUND(I278*H278,2)</f>
        <v>0</v>
      </c>
      <c r="K278" s="215" t="s">
        <v>156</v>
      </c>
      <c r="L278" s="45"/>
      <c r="M278" s="220" t="s">
        <v>19</v>
      </c>
      <c r="N278" s="221" t="s">
        <v>47</v>
      </c>
      <c r="O278" s="85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247</v>
      </c>
      <c r="AT278" s="224" t="s">
        <v>152</v>
      </c>
      <c r="AU278" s="224" t="s">
        <v>84</v>
      </c>
      <c r="AY278" s="18" t="s">
        <v>149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82</v>
      </c>
      <c r="BK278" s="225">
        <f>ROUND(I278*H278,2)</f>
        <v>0</v>
      </c>
      <c r="BL278" s="18" t="s">
        <v>247</v>
      </c>
      <c r="BM278" s="224" t="s">
        <v>1187</v>
      </c>
    </row>
    <row r="279" s="2" customFormat="1">
      <c r="A279" s="39"/>
      <c r="B279" s="40"/>
      <c r="C279" s="41"/>
      <c r="D279" s="226" t="s">
        <v>159</v>
      </c>
      <c r="E279" s="41"/>
      <c r="F279" s="227" t="s">
        <v>1188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159</v>
      </c>
      <c r="AU279" s="18" t="s">
        <v>84</v>
      </c>
    </row>
    <row r="280" s="2" customFormat="1" ht="49.05" customHeight="1">
      <c r="A280" s="39"/>
      <c r="B280" s="40"/>
      <c r="C280" s="213" t="s">
        <v>449</v>
      </c>
      <c r="D280" s="213" t="s">
        <v>152</v>
      </c>
      <c r="E280" s="214" t="s">
        <v>1189</v>
      </c>
      <c r="F280" s="215" t="s">
        <v>1190</v>
      </c>
      <c r="G280" s="216" t="s">
        <v>210</v>
      </c>
      <c r="H280" s="217">
        <v>0.050999999999999997</v>
      </c>
      <c r="I280" s="218"/>
      <c r="J280" s="219">
        <f>ROUND(I280*H280,2)</f>
        <v>0</v>
      </c>
      <c r="K280" s="215" t="s">
        <v>156</v>
      </c>
      <c r="L280" s="45"/>
      <c r="M280" s="220" t="s">
        <v>19</v>
      </c>
      <c r="N280" s="221" t="s">
        <v>47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247</v>
      </c>
      <c r="AT280" s="224" t="s">
        <v>152</v>
      </c>
      <c r="AU280" s="224" t="s">
        <v>84</v>
      </c>
      <c r="AY280" s="18" t="s">
        <v>149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82</v>
      </c>
      <c r="BK280" s="225">
        <f>ROUND(I280*H280,2)</f>
        <v>0</v>
      </c>
      <c r="BL280" s="18" t="s">
        <v>247</v>
      </c>
      <c r="BM280" s="224" t="s">
        <v>1191</v>
      </c>
    </row>
    <row r="281" s="2" customFormat="1">
      <c r="A281" s="39"/>
      <c r="B281" s="40"/>
      <c r="C281" s="41"/>
      <c r="D281" s="226" t="s">
        <v>159</v>
      </c>
      <c r="E281" s="41"/>
      <c r="F281" s="227" t="s">
        <v>1192</v>
      </c>
      <c r="G281" s="41"/>
      <c r="H281" s="41"/>
      <c r="I281" s="228"/>
      <c r="J281" s="41"/>
      <c r="K281" s="41"/>
      <c r="L281" s="45"/>
      <c r="M281" s="277"/>
      <c r="N281" s="278"/>
      <c r="O281" s="279"/>
      <c r="P281" s="279"/>
      <c r="Q281" s="279"/>
      <c r="R281" s="279"/>
      <c r="S281" s="279"/>
      <c r="T281" s="280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159</v>
      </c>
      <c r="AU281" s="18" t="s">
        <v>84</v>
      </c>
    </row>
    <row r="282" s="2" customFormat="1" ht="6.96" customHeight="1">
      <c r="A282" s="39"/>
      <c r="B282" s="60"/>
      <c r="C282" s="61"/>
      <c r="D282" s="61"/>
      <c r="E282" s="61"/>
      <c r="F282" s="61"/>
      <c r="G282" s="61"/>
      <c r="H282" s="61"/>
      <c r="I282" s="61"/>
      <c r="J282" s="61"/>
      <c r="K282" s="61"/>
      <c r="L282" s="45"/>
      <c r="M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</row>
  </sheetData>
  <sheetProtection sheet="1" autoFilter="0" formatColumns="0" formatRows="0" objects="1" scenarios="1" spinCount="100000" saltValue="5MLksM2nwKDFfYnk8qeseegKMtua5GqMJ417LAK1H+KnVNzAX2CHOIv+QynYVfp6Jwvcrgaa224bF3QQZu6oZQ==" hashValue="LY4f0JvVgENLhYxfdolOT3Eu+k7eRwLYyfOQ2pQ/RvAh26ca6rCovTl/eURLFqR0HTQ7cD75VY9Di1Tg7UvMtg==" algorithmName="SHA-512" password="CC35"/>
  <autoFilter ref="C97:K2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1_02/340235212"/>
    <hyperlink ref="F107" r:id="rId2" display="https://podminky.urs.cz/item/CS_URS_2021_02/411388621"/>
    <hyperlink ref="F112" r:id="rId3" display="https://podminky.urs.cz/item/CS_URS_2021_02/611325221"/>
    <hyperlink ref="F116" r:id="rId4" display="https://podminky.urs.cz/item/CS_URS_2021_02/612135101"/>
    <hyperlink ref="F120" r:id="rId5" display="https://podminky.urs.cz/item/CS_URS_2021_02/612325121"/>
    <hyperlink ref="F124" r:id="rId6" display="https://podminky.urs.cz/item/CS_URS_2021_02/612325221"/>
    <hyperlink ref="F129" r:id="rId7" display="https://podminky.urs.cz/item/CS_URS_2021_02/949101111"/>
    <hyperlink ref="F133" r:id="rId8" display="https://podminky.urs.cz/item/CS_URS_2021_02/971033131"/>
    <hyperlink ref="F137" r:id="rId9" display="https://podminky.urs.cz/item/CS_URS_2021_02/974032121"/>
    <hyperlink ref="F141" r:id="rId10" display="https://podminky.urs.cz/item/CS_URS_2021_02/977151211"/>
    <hyperlink ref="F146" r:id="rId11" display="https://podminky.urs.cz/item/CS_URS_2021_02/997013211"/>
    <hyperlink ref="F148" r:id="rId12" display="https://podminky.urs.cz/item/CS_URS_2021_02/997013501"/>
    <hyperlink ref="F151" r:id="rId13" display="https://podminky.urs.cz/item/CS_URS_2021_02/997013509"/>
    <hyperlink ref="F153" r:id="rId14" display="https://podminky.urs.cz/item/CS_URS_2021_02/997013631"/>
    <hyperlink ref="F156" r:id="rId15" display="https://podminky.urs.cz/item/CS_URS_2021_02/998018001"/>
    <hyperlink ref="F160" r:id="rId16" display="https://podminky.urs.cz/item/CS_URS_2021_02/713461831"/>
    <hyperlink ref="F164" r:id="rId17" display="https://podminky.urs.cz/item/CS_URS_2021_02/713463121"/>
    <hyperlink ref="F168" r:id="rId18" display="https://podminky.urs.cz/item/CS_URS_2021_02/28377093"/>
    <hyperlink ref="F172" r:id="rId19" display="https://podminky.urs.cz/item/CS_URS_2021_02/713463211"/>
    <hyperlink ref="F176" r:id="rId20" display="https://podminky.urs.cz/item/CS_URS_2021_02/63154003"/>
    <hyperlink ref="F180" r:id="rId21" display="https://podminky.urs.cz/item/CS_URS_2021_02/998713101"/>
    <hyperlink ref="F182" r:id="rId22" display="https://podminky.urs.cz/item/CS_URS_2021_02/998713181"/>
    <hyperlink ref="F189" r:id="rId23" display="https://podminky.urs.cz/item/CS_URS_2021_02/733120815"/>
    <hyperlink ref="F193" r:id="rId24" display="https://podminky.urs.cz/item/CS_URS_2021_02/733223301"/>
    <hyperlink ref="F197" r:id="rId25" display="https://podminky.urs.cz/item/CS_URS_2021_02/733223302"/>
    <hyperlink ref="F201" r:id="rId26" display="https://podminky.urs.cz/item/CS_URS_2021_02/733224222"/>
    <hyperlink ref="F205" r:id="rId27" display="https://podminky.urs.cz/item/CS_URS_2021_02/733291101"/>
    <hyperlink ref="F209" r:id="rId28" display="https://podminky.urs.cz/item/CS_URS_2021_02/733291903"/>
    <hyperlink ref="F213" r:id="rId29" display="https://podminky.urs.cz/item/CS_URS_2021_02/723111204"/>
    <hyperlink ref="F217" r:id="rId30" display="https://podminky.urs.cz/item/CS_URS_2021_02/998733101"/>
    <hyperlink ref="F219" r:id="rId31" display="https://podminky.urs.cz/item/CS_URS_2021_02/998733181"/>
    <hyperlink ref="F222" r:id="rId32" display="https://podminky.urs.cz/item/CS_URS_2021_02/734200811"/>
    <hyperlink ref="F226" r:id="rId33" display="https://podminky.urs.cz/item/CS_URS_2021_02/734200821"/>
    <hyperlink ref="F230" r:id="rId34" display="https://podminky.urs.cz/item/CS_URS_2021_02/734221682"/>
    <hyperlink ref="F234" r:id="rId35" display="https://podminky.urs.cz/item/CS_URS_2021_02/734261402"/>
    <hyperlink ref="F241" r:id="rId36" display="https://podminky.urs.cz/item/CS_URS_2021_02/734291122"/>
    <hyperlink ref="F245" r:id="rId37" display="https://podminky.urs.cz/item/CS_URS_2021_02/734292713"/>
    <hyperlink ref="F249" r:id="rId38" display="https://podminky.urs.cz/item/CS_URS_2021_02/998734101"/>
    <hyperlink ref="F251" r:id="rId39" display="https://podminky.urs.cz/item/CS_URS_2021_02/998734181"/>
    <hyperlink ref="F254" r:id="rId40" display="https://podminky.urs.cz/item/CS_URS_2021_02/735000912"/>
    <hyperlink ref="F258" r:id="rId41" display="https://podminky.urs.cz/item/CS_URS_2021_02/735151821"/>
    <hyperlink ref="F262" r:id="rId42" display="https://podminky.urs.cz/item/CS_URS_2021_02/735152475"/>
    <hyperlink ref="F269" r:id="rId43" display="https://podminky.urs.cz/item/CS_URS_2021_02/735191905"/>
    <hyperlink ref="F279" r:id="rId44" display="https://podminky.urs.cz/item/CS_URS_2021_02/998735101"/>
    <hyperlink ref="F281" r:id="rId45" display="https://podminky.urs.cz/item/CS_URS_2021_02/99873518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stávajícího urgentního příjmu</v>
      </c>
      <c r="F7" s="143"/>
      <c r="G7" s="143"/>
      <c r="H7" s="143"/>
      <c r="L7" s="21"/>
    </row>
    <row r="8" s="1" customFormat="1" ht="12" customHeight="1">
      <c r="B8" s="21"/>
      <c r="D8" s="143" t="s">
        <v>108</v>
      </c>
      <c r="L8" s="21"/>
    </row>
    <row r="9" s="2" customFormat="1" ht="16.5" customHeight="1">
      <c r="A9" s="39"/>
      <c r="B9" s="45"/>
      <c r="C9" s="39"/>
      <c r="D9" s="39"/>
      <c r="E9" s="144" t="s">
        <v>109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1193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16. 8. 2021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39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ROUND((SUM(BE90:BE172)),  2)</f>
        <v>0</v>
      </c>
      <c r="G35" s="39"/>
      <c r="H35" s="39"/>
      <c r="I35" s="158">
        <v>0.20999999999999999</v>
      </c>
      <c r="J35" s="157">
        <f>ROUND(((SUM(BE90:BE172))*I35),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ROUND((SUM(BF90:BF172)),  2)</f>
        <v>0</v>
      </c>
      <c r="G36" s="39"/>
      <c r="H36" s="39"/>
      <c r="I36" s="158">
        <v>0.14999999999999999</v>
      </c>
      <c r="J36" s="157">
        <f>ROUND(((SUM(BF90:BF172))*I36),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ROUND((SUM(BG90:BG172)),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ROUND((SUM(BH90:BH172)),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ROUND((SUM(BI90:BI172)),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stávajícího urgentního příjmu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01 - D.1.6 - Elektroinstalace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Vydmuchov 399/5, Karviná - Ráj</v>
      </c>
      <c r="G56" s="41"/>
      <c r="H56" s="41"/>
      <c r="I56" s="33" t="s">
        <v>23</v>
      </c>
      <c r="J56" s="73" t="str">
        <f>IF(J14="","",J14)</f>
        <v>16. 8. 2021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s poliklinikou Karviná-Ráj, p. o.</v>
      </c>
      <c r="G58" s="41"/>
      <c r="H58" s="41"/>
      <c r="I58" s="33" t="s">
        <v>33</v>
      </c>
      <c r="J58" s="37" t="str">
        <f>E23</f>
        <v>HAMROZI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Walach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113</v>
      </c>
      <c r="D61" s="172"/>
      <c r="E61" s="172"/>
      <c r="F61" s="172"/>
      <c r="G61" s="172"/>
      <c r="H61" s="172"/>
      <c r="I61" s="172"/>
      <c r="J61" s="173" t="s">
        <v>114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5"/>
      <c r="C64" s="176"/>
      <c r="D64" s="177" t="s">
        <v>1194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1195</v>
      </c>
      <c r="E65" s="178"/>
      <c r="F65" s="178"/>
      <c r="G65" s="178"/>
      <c r="H65" s="178"/>
      <c r="I65" s="178"/>
      <c r="J65" s="179">
        <f>J94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1196</v>
      </c>
      <c r="E66" s="178"/>
      <c r="F66" s="178"/>
      <c r="G66" s="178"/>
      <c r="H66" s="178"/>
      <c r="I66" s="178"/>
      <c r="J66" s="179">
        <f>J97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1197</v>
      </c>
      <c r="E67" s="178"/>
      <c r="F67" s="178"/>
      <c r="G67" s="178"/>
      <c r="H67" s="178"/>
      <c r="I67" s="178"/>
      <c r="J67" s="179">
        <f>J160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1198</v>
      </c>
      <c r="E68" s="178"/>
      <c r="F68" s="178"/>
      <c r="G68" s="178"/>
      <c r="H68" s="178"/>
      <c r="I68" s="178"/>
      <c r="J68" s="179">
        <f>J164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134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Rekonstrukce stávajícího urgentního příjmu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108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109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110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SO 01 - D.1.6 - Elektroinstalace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Vydmuchov 399/5, Karviná - Ráj</v>
      </c>
      <c r="G84" s="41"/>
      <c r="H84" s="41"/>
      <c r="I84" s="33" t="s">
        <v>23</v>
      </c>
      <c r="J84" s="73" t="str">
        <f>IF(J14="","",J14)</f>
        <v>16. 8. 2021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Nemocnice s poliklinikou Karviná-Ráj, p. o.</v>
      </c>
      <c r="G86" s="41"/>
      <c r="H86" s="41"/>
      <c r="I86" s="33" t="s">
        <v>33</v>
      </c>
      <c r="J86" s="37" t="str">
        <f>E23</f>
        <v>HAMROZI s.r.o.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38</v>
      </c>
      <c r="J87" s="37" t="str">
        <f>E26</f>
        <v>Walach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135</v>
      </c>
      <c r="D89" s="189" t="s">
        <v>61</v>
      </c>
      <c r="E89" s="189" t="s">
        <v>57</v>
      </c>
      <c r="F89" s="189" t="s">
        <v>58</v>
      </c>
      <c r="G89" s="189" t="s">
        <v>136</v>
      </c>
      <c r="H89" s="189" t="s">
        <v>137</v>
      </c>
      <c r="I89" s="189" t="s">
        <v>138</v>
      </c>
      <c r="J89" s="189" t="s">
        <v>114</v>
      </c>
      <c r="K89" s="190" t="s">
        <v>139</v>
      </c>
      <c r="L89" s="191"/>
      <c r="M89" s="93" t="s">
        <v>19</v>
      </c>
      <c r="N89" s="94" t="s">
        <v>46</v>
      </c>
      <c r="O89" s="94" t="s">
        <v>140</v>
      </c>
      <c r="P89" s="94" t="s">
        <v>141</v>
      </c>
      <c r="Q89" s="94" t="s">
        <v>142</v>
      </c>
      <c r="R89" s="94" t="s">
        <v>143</v>
      </c>
      <c r="S89" s="94" t="s">
        <v>144</v>
      </c>
      <c r="T89" s="95" t="s">
        <v>145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146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P91+P94+P97+P160+P164</f>
        <v>0</v>
      </c>
      <c r="Q90" s="97"/>
      <c r="R90" s="194">
        <f>R91+R94+R97+R160+R164</f>
        <v>0</v>
      </c>
      <c r="S90" s="97"/>
      <c r="T90" s="195">
        <f>T91+T94+T97+T160+T164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75</v>
      </c>
      <c r="AU90" s="18" t="s">
        <v>115</v>
      </c>
      <c r="BK90" s="196">
        <f>BK91+BK94+BK97+BK160+BK164</f>
        <v>0</v>
      </c>
    </row>
    <row r="91" s="12" customFormat="1" ht="25.92" customHeight="1">
      <c r="A91" s="12"/>
      <c r="B91" s="197"/>
      <c r="C91" s="198"/>
      <c r="D91" s="199" t="s">
        <v>75</v>
      </c>
      <c r="E91" s="200" t="s">
        <v>1199</v>
      </c>
      <c r="F91" s="200" t="s">
        <v>1200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SUM(P92:P93)</f>
        <v>0</v>
      </c>
      <c r="Q91" s="205"/>
      <c r="R91" s="206">
        <f>SUM(R92:R93)</f>
        <v>0</v>
      </c>
      <c r="S91" s="205"/>
      <c r="T91" s="207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82</v>
      </c>
      <c r="AT91" s="209" t="s">
        <v>75</v>
      </c>
      <c r="AU91" s="209" t="s">
        <v>76</v>
      </c>
      <c r="AY91" s="208" t="s">
        <v>149</v>
      </c>
      <c r="BK91" s="210">
        <f>SUM(BK92:BK93)</f>
        <v>0</v>
      </c>
    </row>
    <row r="92" s="2" customFormat="1" ht="16.5" customHeight="1">
      <c r="A92" s="39"/>
      <c r="B92" s="40"/>
      <c r="C92" s="213" t="s">
        <v>82</v>
      </c>
      <c r="D92" s="213" t="s">
        <v>152</v>
      </c>
      <c r="E92" s="214" t="s">
        <v>1201</v>
      </c>
      <c r="F92" s="215" t="s">
        <v>1202</v>
      </c>
      <c r="G92" s="216" t="s">
        <v>1203</v>
      </c>
      <c r="H92" s="217">
        <v>12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47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157</v>
      </c>
      <c r="AT92" s="224" t="s">
        <v>152</v>
      </c>
      <c r="AU92" s="224" t="s">
        <v>82</v>
      </c>
      <c r="AY92" s="18" t="s">
        <v>149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82</v>
      </c>
      <c r="BK92" s="225">
        <f>ROUND(I92*H92,2)</f>
        <v>0</v>
      </c>
      <c r="BL92" s="18" t="s">
        <v>157</v>
      </c>
      <c r="BM92" s="224" t="s">
        <v>1204</v>
      </c>
    </row>
    <row r="93" s="2" customFormat="1" ht="16.5" customHeight="1">
      <c r="A93" s="39"/>
      <c r="B93" s="40"/>
      <c r="C93" s="213" t="s">
        <v>84</v>
      </c>
      <c r="D93" s="213" t="s">
        <v>152</v>
      </c>
      <c r="E93" s="214" t="s">
        <v>1205</v>
      </c>
      <c r="F93" s="215" t="s">
        <v>1206</v>
      </c>
      <c r="G93" s="216" t="s">
        <v>1207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47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157</v>
      </c>
      <c r="AT93" s="224" t="s">
        <v>152</v>
      </c>
      <c r="AU93" s="224" t="s">
        <v>82</v>
      </c>
      <c r="AY93" s="18" t="s">
        <v>149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82</v>
      </c>
      <c r="BK93" s="225">
        <f>ROUND(I93*H93,2)</f>
        <v>0</v>
      </c>
      <c r="BL93" s="18" t="s">
        <v>157</v>
      </c>
      <c r="BM93" s="224" t="s">
        <v>1208</v>
      </c>
    </row>
    <row r="94" s="12" customFormat="1" ht="25.92" customHeight="1">
      <c r="A94" s="12"/>
      <c r="B94" s="197"/>
      <c r="C94" s="198"/>
      <c r="D94" s="199" t="s">
        <v>75</v>
      </c>
      <c r="E94" s="200" t="s">
        <v>1209</v>
      </c>
      <c r="F94" s="200" t="s">
        <v>1210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SUM(P95:P96)</f>
        <v>0</v>
      </c>
      <c r="Q94" s="205"/>
      <c r="R94" s="206">
        <f>SUM(R95:R96)</f>
        <v>0</v>
      </c>
      <c r="S94" s="205"/>
      <c r="T94" s="207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82</v>
      </c>
      <c r="AT94" s="209" t="s">
        <v>75</v>
      </c>
      <c r="AU94" s="209" t="s">
        <v>76</v>
      </c>
      <c r="AY94" s="208" t="s">
        <v>149</v>
      </c>
      <c r="BK94" s="210">
        <f>SUM(BK95:BK96)</f>
        <v>0</v>
      </c>
    </row>
    <row r="95" s="2" customFormat="1" ht="16.5" customHeight="1">
      <c r="A95" s="39"/>
      <c r="B95" s="40"/>
      <c r="C95" s="213" t="s">
        <v>150</v>
      </c>
      <c r="D95" s="213" t="s">
        <v>152</v>
      </c>
      <c r="E95" s="214" t="s">
        <v>1211</v>
      </c>
      <c r="F95" s="215" t="s">
        <v>1202</v>
      </c>
      <c r="G95" s="216" t="s">
        <v>1203</v>
      </c>
      <c r="H95" s="217">
        <v>11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47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157</v>
      </c>
      <c r="AT95" s="224" t="s">
        <v>152</v>
      </c>
      <c r="AU95" s="224" t="s">
        <v>82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82</v>
      </c>
      <c r="BK95" s="225">
        <f>ROUND(I95*H95,2)</f>
        <v>0</v>
      </c>
      <c r="BL95" s="18" t="s">
        <v>157</v>
      </c>
      <c r="BM95" s="224" t="s">
        <v>1212</v>
      </c>
    </row>
    <row r="96" s="2" customFormat="1" ht="16.5" customHeight="1">
      <c r="A96" s="39"/>
      <c r="B96" s="40"/>
      <c r="C96" s="213" t="s">
        <v>157</v>
      </c>
      <c r="D96" s="213" t="s">
        <v>152</v>
      </c>
      <c r="E96" s="214" t="s">
        <v>1213</v>
      </c>
      <c r="F96" s="215" t="s">
        <v>1214</v>
      </c>
      <c r="G96" s="216" t="s">
        <v>1215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47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157</v>
      </c>
      <c r="AT96" s="224" t="s">
        <v>152</v>
      </c>
      <c r="AU96" s="224" t="s">
        <v>82</v>
      </c>
      <c r="AY96" s="18" t="s">
        <v>149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157</v>
      </c>
      <c r="BM96" s="224" t="s">
        <v>1216</v>
      </c>
    </row>
    <row r="97" s="12" customFormat="1" ht="25.92" customHeight="1">
      <c r="A97" s="12"/>
      <c r="B97" s="197"/>
      <c r="C97" s="198"/>
      <c r="D97" s="199" t="s">
        <v>75</v>
      </c>
      <c r="E97" s="200" t="s">
        <v>1217</v>
      </c>
      <c r="F97" s="200" t="s">
        <v>1218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SUM(P98:P159)</f>
        <v>0</v>
      </c>
      <c r="Q97" s="205"/>
      <c r="R97" s="206">
        <f>SUM(R98:R159)</f>
        <v>0</v>
      </c>
      <c r="S97" s="205"/>
      <c r="T97" s="207">
        <f>SUM(T98:T159)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82</v>
      </c>
      <c r="AT97" s="209" t="s">
        <v>75</v>
      </c>
      <c r="AU97" s="209" t="s">
        <v>76</v>
      </c>
      <c r="AY97" s="208" t="s">
        <v>149</v>
      </c>
      <c r="BK97" s="210">
        <f>SUM(BK98:BK159)</f>
        <v>0</v>
      </c>
    </row>
    <row r="98" s="2" customFormat="1" ht="16.5" customHeight="1">
      <c r="A98" s="39"/>
      <c r="B98" s="40"/>
      <c r="C98" s="213" t="s">
        <v>181</v>
      </c>
      <c r="D98" s="213" t="s">
        <v>152</v>
      </c>
      <c r="E98" s="214" t="s">
        <v>1219</v>
      </c>
      <c r="F98" s="215" t="s">
        <v>1220</v>
      </c>
      <c r="G98" s="216" t="s">
        <v>175</v>
      </c>
      <c r="H98" s="217">
        <v>40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47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157</v>
      </c>
      <c r="AT98" s="224" t="s">
        <v>152</v>
      </c>
      <c r="AU98" s="224" t="s">
        <v>82</v>
      </c>
      <c r="AY98" s="18" t="s">
        <v>149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82</v>
      </c>
      <c r="BK98" s="225">
        <f>ROUND(I98*H98,2)</f>
        <v>0</v>
      </c>
      <c r="BL98" s="18" t="s">
        <v>157</v>
      </c>
      <c r="BM98" s="224" t="s">
        <v>1221</v>
      </c>
    </row>
    <row r="99" s="2" customFormat="1" ht="16.5" customHeight="1">
      <c r="A99" s="39"/>
      <c r="B99" s="40"/>
      <c r="C99" s="213" t="s">
        <v>179</v>
      </c>
      <c r="D99" s="213" t="s">
        <v>152</v>
      </c>
      <c r="E99" s="214" t="s">
        <v>1222</v>
      </c>
      <c r="F99" s="215" t="s">
        <v>1223</v>
      </c>
      <c r="G99" s="216" t="s">
        <v>242</v>
      </c>
      <c r="H99" s="217">
        <v>40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157</v>
      </c>
      <c r="AT99" s="224" t="s">
        <v>152</v>
      </c>
      <c r="AU99" s="224" t="s">
        <v>82</v>
      </c>
      <c r="AY99" s="18" t="s">
        <v>149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82</v>
      </c>
      <c r="BK99" s="225">
        <f>ROUND(I99*H99,2)</f>
        <v>0</v>
      </c>
      <c r="BL99" s="18" t="s">
        <v>157</v>
      </c>
      <c r="BM99" s="224" t="s">
        <v>1224</v>
      </c>
    </row>
    <row r="100" s="2" customFormat="1" ht="16.5" customHeight="1">
      <c r="A100" s="39"/>
      <c r="B100" s="40"/>
      <c r="C100" s="213" t="s">
        <v>195</v>
      </c>
      <c r="D100" s="213" t="s">
        <v>152</v>
      </c>
      <c r="E100" s="214" t="s">
        <v>1225</v>
      </c>
      <c r="F100" s="215" t="s">
        <v>1226</v>
      </c>
      <c r="G100" s="216" t="s">
        <v>175</v>
      </c>
      <c r="H100" s="217">
        <v>50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47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157</v>
      </c>
      <c r="AT100" s="224" t="s">
        <v>152</v>
      </c>
      <c r="AU100" s="224" t="s">
        <v>82</v>
      </c>
      <c r="AY100" s="18" t="s">
        <v>149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82</v>
      </c>
      <c r="BK100" s="225">
        <f>ROUND(I100*H100,2)</f>
        <v>0</v>
      </c>
      <c r="BL100" s="18" t="s">
        <v>157</v>
      </c>
      <c r="BM100" s="224" t="s">
        <v>1227</v>
      </c>
    </row>
    <row r="101" s="2" customFormat="1" ht="16.5" customHeight="1">
      <c r="A101" s="39"/>
      <c r="B101" s="40"/>
      <c r="C101" s="213" t="s">
        <v>201</v>
      </c>
      <c r="D101" s="213" t="s">
        <v>152</v>
      </c>
      <c r="E101" s="214" t="s">
        <v>1228</v>
      </c>
      <c r="F101" s="215" t="s">
        <v>1229</v>
      </c>
      <c r="G101" s="216" t="s">
        <v>242</v>
      </c>
      <c r="H101" s="217">
        <v>21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157</v>
      </c>
      <c r="AT101" s="224" t="s">
        <v>152</v>
      </c>
      <c r="AU101" s="224" t="s">
        <v>82</v>
      </c>
      <c r="AY101" s="18" t="s">
        <v>149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82</v>
      </c>
      <c r="BK101" s="225">
        <f>ROUND(I101*H101,2)</f>
        <v>0</v>
      </c>
      <c r="BL101" s="18" t="s">
        <v>157</v>
      </c>
      <c r="BM101" s="224" t="s">
        <v>1230</v>
      </c>
    </row>
    <row r="102" s="2" customFormat="1" ht="16.5" customHeight="1">
      <c r="A102" s="39"/>
      <c r="B102" s="40"/>
      <c r="C102" s="213" t="s">
        <v>207</v>
      </c>
      <c r="D102" s="213" t="s">
        <v>152</v>
      </c>
      <c r="E102" s="214" t="s">
        <v>1231</v>
      </c>
      <c r="F102" s="215" t="s">
        <v>1232</v>
      </c>
      <c r="G102" s="216" t="s">
        <v>242</v>
      </c>
      <c r="H102" s="217">
        <v>30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47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157</v>
      </c>
      <c r="AT102" s="224" t="s">
        <v>152</v>
      </c>
      <c r="AU102" s="224" t="s">
        <v>82</v>
      </c>
      <c r="AY102" s="18" t="s">
        <v>149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82</v>
      </c>
      <c r="BK102" s="225">
        <f>ROUND(I102*H102,2)</f>
        <v>0</v>
      </c>
      <c r="BL102" s="18" t="s">
        <v>157</v>
      </c>
      <c r="BM102" s="224" t="s">
        <v>1233</v>
      </c>
    </row>
    <row r="103" s="2" customFormat="1" ht="16.5" customHeight="1">
      <c r="A103" s="39"/>
      <c r="B103" s="40"/>
      <c r="C103" s="213" t="s">
        <v>214</v>
      </c>
      <c r="D103" s="213" t="s">
        <v>152</v>
      </c>
      <c r="E103" s="214" t="s">
        <v>1234</v>
      </c>
      <c r="F103" s="215" t="s">
        <v>1235</v>
      </c>
      <c r="G103" s="216" t="s">
        <v>1236</v>
      </c>
      <c r="H103" s="217">
        <v>40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47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157</v>
      </c>
      <c r="AT103" s="224" t="s">
        <v>152</v>
      </c>
      <c r="AU103" s="224" t="s">
        <v>82</v>
      </c>
      <c r="AY103" s="18" t="s">
        <v>149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82</v>
      </c>
      <c r="BK103" s="225">
        <f>ROUND(I103*H103,2)</f>
        <v>0</v>
      </c>
      <c r="BL103" s="18" t="s">
        <v>157</v>
      </c>
      <c r="BM103" s="224" t="s">
        <v>1237</v>
      </c>
    </row>
    <row r="104" s="2" customFormat="1" ht="16.5" customHeight="1">
      <c r="A104" s="39"/>
      <c r="B104" s="40"/>
      <c r="C104" s="213" t="s">
        <v>220</v>
      </c>
      <c r="D104" s="213" t="s">
        <v>152</v>
      </c>
      <c r="E104" s="214" t="s">
        <v>1238</v>
      </c>
      <c r="F104" s="215" t="s">
        <v>1239</v>
      </c>
      <c r="G104" s="216" t="s">
        <v>1236</v>
      </c>
      <c r="H104" s="217">
        <v>40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157</v>
      </c>
      <c r="AT104" s="224" t="s">
        <v>152</v>
      </c>
      <c r="AU104" s="224" t="s">
        <v>82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82</v>
      </c>
      <c r="BK104" s="225">
        <f>ROUND(I104*H104,2)</f>
        <v>0</v>
      </c>
      <c r="BL104" s="18" t="s">
        <v>157</v>
      </c>
      <c r="BM104" s="224" t="s">
        <v>1240</v>
      </c>
    </row>
    <row r="105" s="2" customFormat="1" ht="16.5" customHeight="1">
      <c r="A105" s="39"/>
      <c r="B105" s="40"/>
      <c r="C105" s="213" t="s">
        <v>226</v>
      </c>
      <c r="D105" s="213" t="s">
        <v>152</v>
      </c>
      <c r="E105" s="214" t="s">
        <v>1241</v>
      </c>
      <c r="F105" s="215" t="s">
        <v>1242</v>
      </c>
      <c r="G105" s="216" t="s">
        <v>155</v>
      </c>
      <c r="H105" s="217">
        <v>30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47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157</v>
      </c>
      <c r="AT105" s="224" t="s">
        <v>152</v>
      </c>
      <c r="AU105" s="224" t="s">
        <v>82</v>
      </c>
      <c r="AY105" s="18" t="s">
        <v>149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82</v>
      </c>
      <c r="BK105" s="225">
        <f>ROUND(I105*H105,2)</f>
        <v>0</v>
      </c>
      <c r="BL105" s="18" t="s">
        <v>157</v>
      </c>
      <c r="BM105" s="224" t="s">
        <v>1243</v>
      </c>
    </row>
    <row r="106" s="2" customFormat="1" ht="16.5" customHeight="1">
      <c r="A106" s="39"/>
      <c r="B106" s="40"/>
      <c r="C106" s="213" t="s">
        <v>232</v>
      </c>
      <c r="D106" s="213" t="s">
        <v>152</v>
      </c>
      <c r="E106" s="214" t="s">
        <v>1244</v>
      </c>
      <c r="F106" s="215" t="s">
        <v>1245</v>
      </c>
      <c r="G106" s="216" t="s">
        <v>1236</v>
      </c>
      <c r="H106" s="217">
        <v>30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157</v>
      </c>
      <c r="AT106" s="224" t="s">
        <v>152</v>
      </c>
      <c r="AU106" s="224" t="s">
        <v>82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157</v>
      </c>
      <c r="BM106" s="224" t="s">
        <v>1246</v>
      </c>
    </row>
    <row r="107" s="2" customFormat="1" ht="16.5" customHeight="1">
      <c r="A107" s="39"/>
      <c r="B107" s="40"/>
      <c r="C107" s="213" t="s">
        <v>237</v>
      </c>
      <c r="D107" s="213" t="s">
        <v>152</v>
      </c>
      <c r="E107" s="214" t="s">
        <v>1247</v>
      </c>
      <c r="F107" s="215" t="s">
        <v>1248</v>
      </c>
      <c r="G107" s="216" t="s">
        <v>1236</v>
      </c>
      <c r="H107" s="217">
        <v>45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47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157</v>
      </c>
      <c r="AT107" s="224" t="s">
        <v>152</v>
      </c>
      <c r="AU107" s="224" t="s">
        <v>82</v>
      </c>
      <c r="AY107" s="18" t="s">
        <v>149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82</v>
      </c>
      <c r="BK107" s="225">
        <f>ROUND(I107*H107,2)</f>
        <v>0</v>
      </c>
      <c r="BL107" s="18" t="s">
        <v>157</v>
      </c>
      <c r="BM107" s="224" t="s">
        <v>1249</v>
      </c>
    </row>
    <row r="108" s="2" customFormat="1" ht="16.5" customHeight="1">
      <c r="A108" s="39"/>
      <c r="B108" s="40"/>
      <c r="C108" s="213" t="s">
        <v>8</v>
      </c>
      <c r="D108" s="213" t="s">
        <v>152</v>
      </c>
      <c r="E108" s="214" t="s">
        <v>1250</v>
      </c>
      <c r="F108" s="215" t="s">
        <v>1251</v>
      </c>
      <c r="G108" s="216" t="s">
        <v>1236</v>
      </c>
      <c r="H108" s="217">
        <v>30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47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157</v>
      </c>
      <c r="AT108" s="224" t="s">
        <v>152</v>
      </c>
      <c r="AU108" s="224" t="s">
        <v>82</v>
      </c>
      <c r="AY108" s="18" t="s">
        <v>149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82</v>
      </c>
      <c r="BK108" s="225">
        <f>ROUND(I108*H108,2)</f>
        <v>0</v>
      </c>
      <c r="BL108" s="18" t="s">
        <v>157</v>
      </c>
      <c r="BM108" s="224" t="s">
        <v>1252</v>
      </c>
    </row>
    <row r="109" s="2" customFormat="1" ht="16.5" customHeight="1">
      <c r="A109" s="39"/>
      <c r="B109" s="40"/>
      <c r="C109" s="213" t="s">
        <v>247</v>
      </c>
      <c r="D109" s="213" t="s">
        <v>152</v>
      </c>
      <c r="E109" s="214" t="s">
        <v>1253</v>
      </c>
      <c r="F109" s="215" t="s">
        <v>1254</v>
      </c>
      <c r="G109" s="216" t="s">
        <v>1236</v>
      </c>
      <c r="H109" s="217">
        <v>15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47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157</v>
      </c>
      <c r="AT109" s="224" t="s">
        <v>152</v>
      </c>
      <c r="AU109" s="224" t="s">
        <v>82</v>
      </c>
      <c r="AY109" s="18" t="s">
        <v>149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82</v>
      </c>
      <c r="BK109" s="225">
        <f>ROUND(I109*H109,2)</f>
        <v>0</v>
      </c>
      <c r="BL109" s="18" t="s">
        <v>157</v>
      </c>
      <c r="BM109" s="224" t="s">
        <v>1255</v>
      </c>
    </row>
    <row r="110" s="2" customFormat="1" ht="16.5" customHeight="1">
      <c r="A110" s="39"/>
      <c r="B110" s="40"/>
      <c r="C110" s="213" t="s">
        <v>254</v>
      </c>
      <c r="D110" s="213" t="s">
        <v>152</v>
      </c>
      <c r="E110" s="214" t="s">
        <v>1256</v>
      </c>
      <c r="F110" s="215" t="s">
        <v>1257</v>
      </c>
      <c r="G110" s="216" t="s">
        <v>1236</v>
      </c>
      <c r="H110" s="217">
        <v>8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157</v>
      </c>
      <c r="AT110" s="224" t="s">
        <v>152</v>
      </c>
      <c r="AU110" s="224" t="s">
        <v>82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157</v>
      </c>
      <c r="BM110" s="224" t="s">
        <v>1258</v>
      </c>
    </row>
    <row r="111" s="2" customFormat="1" ht="16.5" customHeight="1">
      <c r="A111" s="39"/>
      <c r="B111" s="40"/>
      <c r="C111" s="213" t="s">
        <v>260</v>
      </c>
      <c r="D111" s="213" t="s">
        <v>152</v>
      </c>
      <c r="E111" s="214" t="s">
        <v>1259</v>
      </c>
      <c r="F111" s="215" t="s">
        <v>1260</v>
      </c>
      <c r="G111" s="216" t="s">
        <v>155</v>
      </c>
      <c r="H111" s="217">
        <v>2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47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157</v>
      </c>
      <c r="AT111" s="224" t="s">
        <v>152</v>
      </c>
      <c r="AU111" s="224" t="s">
        <v>82</v>
      </c>
      <c r="AY111" s="18" t="s">
        <v>149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157</v>
      </c>
      <c r="BM111" s="224" t="s">
        <v>1261</v>
      </c>
    </row>
    <row r="112" s="2" customFormat="1" ht="16.5" customHeight="1">
      <c r="A112" s="39"/>
      <c r="B112" s="40"/>
      <c r="C112" s="213" t="s">
        <v>266</v>
      </c>
      <c r="D112" s="213" t="s">
        <v>152</v>
      </c>
      <c r="E112" s="214" t="s">
        <v>1262</v>
      </c>
      <c r="F112" s="215" t="s">
        <v>1263</v>
      </c>
      <c r="G112" s="216" t="s">
        <v>1236</v>
      </c>
      <c r="H112" s="217">
        <v>2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47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157</v>
      </c>
      <c r="AT112" s="224" t="s">
        <v>152</v>
      </c>
      <c r="AU112" s="224" t="s">
        <v>82</v>
      </c>
      <c r="AY112" s="18" t="s">
        <v>149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82</v>
      </c>
      <c r="BK112" s="225">
        <f>ROUND(I112*H112,2)</f>
        <v>0</v>
      </c>
      <c r="BL112" s="18" t="s">
        <v>157</v>
      </c>
      <c r="BM112" s="224" t="s">
        <v>1264</v>
      </c>
    </row>
    <row r="113" s="2" customFormat="1" ht="16.5" customHeight="1">
      <c r="A113" s="39"/>
      <c r="B113" s="40"/>
      <c r="C113" s="213" t="s">
        <v>272</v>
      </c>
      <c r="D113" s="213" t="s">
        <v>152</v>
      </c>
      <c r="E113" s="214" t="s">
        <v>1265</v>
      </c>
      <c r="F113" s="215" t="s">
        <v>1266</v>
      </c>
      <c r="G113" s="216" t="s">
        <v>242</v>
      </c>
      <c r="H113" s="217">
        <v>80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157</v>
      </c>
      <c r="AT113" s="224" t="s">
        <v>152</v>
      </c>
      <c r="AU113" s="224" t="s">
        <v>82</v>
      </c>
      <c r="AY113" s="18" t="s">
        <v>149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82</v>
      </c>
      <c r="BK113" s="225">
        <f>ROUND(I113*H113,2)</f>
        <v>0</v>
      </c>
      <c r="BL113" s="18" t="s">
        <v>157</v>
      </c>
      <c r="BM113" s="224" t="s">
        <v>1267</v>
      </c>
    </row>
    <row r="114" s="2" customFormat="1" ht="16.5" customHeight="1">
      <c r="A114" s="39"/>
      <c r="B114" s="40"/>
      <c r="C114" s="213" t="s">
        <v>7</v>
      </c>
      <c r="D114" s="213" t="s">
        <v>152</v>
      </c>
      <c r="E114" s="214" t="s">
        <v>1268</v>
      </c>
      <c r="F114" s="215" t="s">
        <v>1269</v>
      </c>
      <c r="G114" s="216" t="s">
        <v>242</v>
      </c>
      <c r="H114" s="217">
        <v>63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47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157</v>
      </c>
      <c r="AT114" s="224" t="s">
        <v>152</v>
      </c>
      <c r="AU114" s="224" t="s">
        <v>82</v>
      </c>
      <c r="AY114" s="18" t="s">
        <v>149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82</v>
      </c>
      <c r="BK114" s="225">
        <f>ROUND(I114*H114,2)</f>
        <v>0</v>
      </c>
      <c r="BL114" s="18" t="s">
        <v>157</v>
      </c>
      <c r="BM114" s="224" t="s">
        <v>1270</v>
      </c>
    </row>
    <row r="115" s="2" customFormat="1" ht="16.5" customHeight="1">
      <c r="A115" s="39"/>
      <c r="B115" s="40"/>
      <c r="C115" s="213" t="s">
        <v>282</v>
      </c>
      <c r="D115" s="213" t="s">
        <v>152</v>
      </c>
      <c r="E115" s="214" t="s">
        <v>1271</v>
      </c>
      <c r="F115" s="215" t="s">
        <v>1272</v>
      </c>
      <c r="G115" s="216" t="s">
        <v>242</v>
      </c>
      <c r="H115" s="217">
        <v>21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157</v>
      </c>
      <c r="AT115" s="224" t="s">
        <v>152</v>
      </c>
      <c r="AU115" s="224" t="s">
        <v>82</v>
      </c>
      <c r="AY115" s="18" t="s">
        <v>149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82</v>
      </c>
      <c r="BK115" s="225">
        <f>ROUND(I115*H115,2)</f>
        <v>0</v>
      </c>
      <c r="BL115" s="18" t="s">
        <v>157</v>
      </c>
      <c r="BM115" s="224" t="s">
        <v>1273</v>
      </c>
    </row>
    <row r="116" s="2" customFormat="1" ht="16.5" customHeight="1">
      <c r="A116" s="39"/>
      <c r="B116" s="40"/>
      <c r="C116" s="213" t="s">
        <v>271</v>
      </c>
      <c r="D116" s="213" t="s">
        <v>152</v>
      </c>
      <c r="E116" s="214" t="s">
        <v>1274</v>
      </c>
      <c r="F116" s="215" t="s">
        <v>1275</v>
      </c>
      <c r="G116" s="216" t="s">
        <v>175</v>
      </c>
      <c r="H116" s="217">
        <v>280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157</v>
      </c>
      <c r="AT116" s="224" t="s">
        <v>152</v>
      </c>
      <c r="AU116" s="224" t="s">
        <v>82</v>
      </c>
      <c r="AY116" s="18" t="s">
        <v>149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82</v>
      </c>
      <c r="BK116" s="225">
        <f>ROUND(I116*H116,2)</f>
        <v>0</v>
      </c>
      <c r="BL116" s="18" t="s">
        <v>157</v>
      </c>
      <c r="BM116" s="224" t="s">
        <v>1276</v>
      </c>
    </row>
    <row r="117" s="2" customFormat="1" ht="16.5" customHeight="1">
      <c r="A117" s="39"/>
      <c r="B117" s="40"/>
      <c r="C117" s="213" t="s">
        <v>293</v>
      </c>
      <c r="D117" s="213" t="s">
        <v>152</v>
      </c>
      <c r="E117" s="214" t="s">
        <v>1277</v>
      </c>
      <c r="F117" s="215" t="s">
        <v>1278</v>
      </c>
      <c r="G117" s="216" t="s">
        <v>242</v>
      </c>
      <c r="H117" s="217">
        <v>105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47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157</v>
      </c>
      <c r="AT117" s="224" t="s">
        <v>152</v>
      </c>
      <c r="AU117" s="224" t="s">
        <v>82</v>
      </c>
      <c r="AY117" s="18" t="s">
        <v>149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82</v>
      </c>
      <c r="BK117" s="225">
        <f>ROUND(I117*H117,2)</f>
        <v>0</v>
      </c>
      <c r="BL117" s="18" t="s">
        <v>157</v>
      </c>
      <c r="BM117" s="224" t="s">
        <v>1279</v>
      </c>
    </row>
    <row r="118" s="2" customFormat="1" ht="16.5" customHeight="1">
      <c r="A118" s="39"/>
      <c r="B118" s="40"/>
      <c r="C118" s="213" t="s">
        <v>300</v>
      </c>
      <c r="D118" s="213" t="s">
        <v>152</v>
      </c>
      <c r="E118" s="214" t="s">
        <v>1280</v>
      </c>
      <c r="F118" s="215" t="s">
        <v>1281</v>
      </c>
      <c r="G118" s="216" t="s">
        <v>242</v>
      </c>
      <c r="H118" s="217">
        <v>189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157</v>
      </c>
      <c r="AT118" s="224" t="s">
        <v>152</v>
      </c>
      <c r="AU118" s="224" t="s">
        <v>82</v>
      </c>
      <c r="AY118" s="18" t="s">
        <v>149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82</v>
      </c>
      <c r="BK118" s="225">
        <f>ROUND(I118*H118,2)</f>
        <v>0</v>
      </c>
      <c r="BL118" s="18" t="s">
        <v>157</v>
      </c>
      <c r="BM118" s="224" t="s">
        <v>1282</v>
      </c>
    </row>
    <row r="119" s="2" customFormat="1" ht="16.5" customHeight="1">
      <c r="A119" s="39"/>
      <c r="B119" s="40"/>
      <c r="C119" s="213" t="s">
        <v>306</v>
      </c>
      <c r="D119" s="213" t="s">
        <v>152</v>
      </c>
      <c r="E119" s="214" t="s">
        <v>1283</v>
      </c>
      <c r="F119" s="215" t="s">
        <v>1284</v>
      </c>
      <c r="G119" s="216" t="s">
        <v>175</v>
      </c>
      <c r="H119" s="217">
        <v>290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47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157</v>
      </c>
      <c r="AT119" s="224" t="s">
        <v>152</v>
      </c>
      <c r="AU119" s="224" t="s">
        <v>82</v>
      </c>
      <c r="AY119" s="18" t="s">
        <v>149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82</v>
      </c>
      <c r="BK119" s="225">
        <f>ROUND(I119*H119,2)</f>
        <v>0</v>
      </c>
      <c r="BL119" s="18" t="s">
        <v>157</v>
      </c>
      <c r="BM119" s="224" t="s">
        <v>1285</v>
      </c>
    </row>
    <row r="120" s="2" customFormat="1" ht="16.5" customHeight="1">
      <c r="A120" s="39"/>
      <c r="B120" s="40"/>
      <c r="C120" s="213" t="s">
        <v>311</v>
      </c>
      <c r="D120" s="213" t="s">
        <v>152</v>
      </c>
      <c r="E120" s="214" t="s">
        <v>1286</v>
      </c>
      <c r="F120" s="215" t="s">
        <v>1287</v>
      </c>
      <c r="G120" s="216" t="s">
        <v>242</v>
      </c>
      <c r="H120" s="217">
        <v>304.5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157</v>
      </c>
      <c r="AT120" s="224" t="s">
        <v>152</v>
      </c>
      <c r="AU120" s="224" t="s">
        <v>82</v>
      </c>
      <c r="AY120" s="18" t="s">
        <v>149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82</v>
      </c>
      <c r="BK120" s="225">
        <f>ROUND(I120*H120,2)</f>
        <v>0</v>
      </c>
      <c r="BL120" s="18" t="s">
        <v>157</v>
      </c>
      <c r="BM120" s="224" t="s">
        <v>1288</v>
      </c>
    </row>
    <row r="121" s="2" customFormat="1" ht="16.5" customHeight="1">
      <c r="A121" s="39"/>
      <c r="B121" s="40"/>
      <c r="C121" s="213" t="s">
        <v>316</v>
      </c>
      <c r="D121" s="213" t="s">
        <v>152</v>
      </c>
      <c r="E121" s="214" t="s">
        <v>1289</v>
      </c>
      <c r="F121" s="215" t="s">
        <v>1290</v>
      </c>
      <c r="G121" s="216" t="s">
        <v>175</v>
      </c>
      <c r="H121" s="217">
        <v>80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157</v>
      </c>
      <c r="AT121" s="224" t="s">
        <v>152</v>
      </c>
      <c r="AU121" s="224" t="s">
        <v>82</v>
      </c>
      <c r="AY121" s="18" t="s">
        <v>149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157</v>
      </c>
      <c r="BM121" s="224" t="s">
        <v>1291</v>
      </c>
    </row>
    <row r="122" s="2" customFormat="1" ht="16.5" customHeight="1">
      <c r="A122" s="39"/>
      <c r="B122" s="40"/>
      <c r="C122" s="213" t="s">
        <v>322</v>
      </c>
      <c r="D122" s="213" t="s">
        <v>152</v>
      </c>
      <c r="E122" s="214" t="s">
        <v>1292</v>
      </c>
      <c r="F122" s="215" t="s">
        <v>1293</v>
      </c>
      <c r="G122" s="216" t="s">
        <v>242</v>
      </c>
      <c r="H122" s="217">
        <v>80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157</v>
      </c>
      <c r="AT122" s="224" t="s">
        <v>152</v>
      </c>
      <c r="AU122" s="224" t="s">
        <v>82</v>
      </c>
      <c r="AY122" s="18" t="s">
        <v>149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82</v>
      </c>
      <c r="BK122" s="225">
        <f>ROUND(I122*H122,2)</f>
        <v>0</v>
      </c>
      <c r="BL122" s="18" t="s">
        <v>157</v>
      </c>
      <c r="BM122" s="224" t="s">
        <v>1294</v>
      </c>
    </row>
    <row r="123" s="2" customFormat="1" ht="16.5" customHeight="1">
      <c r="A123" s="39"/>
      <c r="B123" s="40"/>
      <c r="C123" s="213" t="s">
        <v>332</v>
      </c>
      <c r="D123" s="213" t="s">
        <v>152</v>
      </c>
      <c r="E123" s="214" t="s">
        <v>1295</v>
      </c>
      <c r="F123" s="215" t="s">
        <v>1296</v>
      </c>
      <c r="G123" s="216" t="s">
        <v>155</v>
      </c>
      <c r="H123" s="217">
        <v>60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157</v>
      </c>
      <c r="AT123" s="224" t="s">
        <v>152</v>
      </c>
      <c r="AU123" s="224" t="s">
        <v>82</v>
      </c>
      <c r="AY123" s="18" t="s">
        <v>149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82</v>
      </c>
      <c r="BK123" s="225">
        <f>ROUND(I123*H123,2)</f>
        <v>0</v>
      </c>
      <c r="BL123" s="18" t="s">
        <v>157</v>
      </c>
      <c r="BM123" s="224" t="s">
        <v>1297</v>
      </c>
    </row>
    <row r="124" s="2" customFormat="1" ht="16.5" customHeight="1">
      <c r="A124" s="39"/>
      <c r="B124" s="40"/>
      <c r="C124" s="213" t="s">
        <v>337</v>
      </c>
      <c r="D124" s="213" t="s">
        <v>152</v>
      </c>
      <c r="E124" s="214" t="s">
        <v>1298</v>
      </c>
      <c r="F124" s="215" t="s">
        <v>1299</v>
      </c>
      <c r="G124" s="216" t="s">
        <v>155</v>
      </c>
      <c r="H124" s="217">
        <v>4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157</v>
      </c>
      <c r="AT124" s="224" t="s">
        <v>152</v>
      </c>
      <c r="AU124" s="224" t="s">
        <v>82</v>
      </c>
      <c r="AY124" s="18" t="s">
        <v>149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82</v>
      </c>
      <c r="BK124" s="225">
        <f>ROUND(I124*H124,2)</f>
        <v>0</v>
      </c>
      <c r="BL124" s="18" t="s">
        <v>157</v>
      </c>
      <c r="BM124" s="224" t="s">
        <v>1300</v>
      </c>
    </row>
    <row r="125" s="2" customFormat="1" ht="16.5" customHeight="1">
      <c r="A125" s="39"/>
      <c r="B125" s="40"/>
      <c r="C125" s="213" t="s">
        <v>342</v>
      </c>
      <c r="D125" s="213" t="s">
        <v>152</v>
      </c>
      <c r="E125" s="214" t="s">
        <v>1301</v>
      </c>
      <c r="F125" s="215" t="s">
        <v>1302</v>
      </c>
      <c r="G125" s="216" t="s">
        <v>1236</v>
      </c>
      <c r="H125" s="217">
        <v>4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157</v>
      </c>
      <c r="AT125" s="224" t="s">
        <v>152</v>
      </c>
      <c r="AU125" s="224" t="s">
        <v>82</v>
      </c>
      <c r="AY125" s="18" t="s">
        <v>149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82</v>
      </c>
      <c r="BK125" s="225">
        <f>ROUND(I125*H125,2)</f>
        <v>0</v>
      </c>
      <c r="BL125" s="18" t="s">
        <v>157</v>
      </c>
      <c r="BM125" s="224" t="s">
        <v>1303</v>
      </c>
    </row>
    <row r="126" s="2" customFormat="1" ht="16.5" customHeight="1">
      <c r="A126" s="39"/>
      <c r="B126" s="40"/>
      <c r="C126" s="213" t="s">
        <v>348</v>
      </c>
      <c r="D126" s="213" t="s">
        <v>152</v>
      </c>
      <c r="E126" s="214" t="s">
        <v>1304</v>
      </c>
      <c r="F126" s="215" t="s">
        <v>1305</v>
      </c>
      <c r="G126" s="216" t="s">
        <v>155</v>
      </c>
      <c r="H126" s="217">
        <v>4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47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157</v>
      </c>
      <c r="AT126" s="224" t="s">
        <v>152</v>
      </c>
      <c r="AU126" s="224" t="s">
        <v>82</v>
      </c>
      <c r="AY126" s="18" t="s">
        <v>149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82</v>
      </c>
      <c r="BK126" s="225">
        <f>ROUND(I126*H126,2)</f>
        <v>0</v>
      </c>
      <c r="BL126" s="18" t="s">
        <v>157</v>
      </c>
      <c r="BM126" s="224" t="s">
        <v>1306</v>
      </c>
    </row>
    <row r="127" s="2" customFormat="1" ht="16.5" customHeight="1">
      <c r="A127" s="39"/>
      <c r="B127" s="40"/>
      <c r="C127" s="213" t="s">
        <v>355</v>
      </c>
      <c r="D127" s="213" t="s">
        <v>152</v>
      </c>
      <c r="E127" s="214" t="s">
        <v>1307</v>
      </c>
      <c r="F127" s="215" t="s">
        <v>1308</v>
      </c>
      <c r="G127" s="216" t="s">
        <v>1236</v>
      </c>
      <c r="H127" s="217">
        <v>10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47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157</v>
      </c>
      <c r="AT127" s="224" t="s">
        <v>152</v>
      </c>
      <c r="AU127" s="224" t="s">
        <v>82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82</v>
      </c>
      <c r="BK127" s="225">
        <f>ROUND(I127*H127,2)</f>
        <v>0</v>
      </c>
      <c r="BL127" s="18" t="s">
        <v>157</v>
      </c>
      <c r="BM127" s="224" t="s">
        <v>1309</v>
      </c>
    </row>
    <row r="128" s="2" customFormat="1" ht="16.5" customHeight="1">
      <c r="A128" s="39"/>
      <c r="B128" s="40"/>
      <c r="C128" s="213" t="s">
        <v>364</v>
      </c>
      <c r="D128" s="213" t="s">
        <v>152</v>
      </c>
      <c r="E128" s="214" t="s">
        <v>1310</v>
      </c>
      <c r="F128" s="215" t="s">
        <v>1311</v>
      </c>
      <c r="G128" s="216" t="s">
        <v>155</v>
      </c>
      <c r="H128" s="217">
        <v>4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47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157</v>
      </c>
      <c r="AT128" s="224" t="s">
        <v>152</v>
      </c>
      <c r="AU128" s="224" t="s">
        <v>82</v>
      </c>
      <c r="AY128" s="18" t="s">
        <v>149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82</v>
      </c>
      <c r="BK128" s="225">
        <f>ROUND(I128*H128,2)</f>
        <v>0</v>
      </c>
      <c r="BL128" s="18" t="s">
        <v>157</v>
      </c>
      <c r="BM128" s="224" t="s">
        <v>1312</v>
      </c>
    </row>
    <row r="129" s="2" customFormat="1" ht="16.5" customHeight="1">
      <c r="A129" s="39"/>
      <c r="B129" s="40"/>
      <c r="C129" s="213" t="s">
        <v>370</v>
      </c>
      <c r="D129" s="213" t="s">
        <v>152</v>
      </c>
      <c r="E129" s="214" t="s">
        <v>1313</v>
      </c>
      <c r="F129" s="215" t="s">
        <v>1314</v>
      </c>
      <c r="G129" s="216" t="s">
        <v>1236</v>
      </c>
      <c r="H129" s="217">
        <v>4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157</v>
      </c>
      <c r="AT129" s="224" t="s">
        <v>152</v>
      </c>
      <c r="AU129" s="224" t="s">
        <v>82</v>
      </c>
      <c r="AY129" s="18" t="s">
        <v>149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82</v>
      </c>
      <c r="BK129" s="225">
        <f>ROUND(I129*H129,2)</f>
        <v>0</v>
      </c>
      <c r="BL129" s="18" t="s">
        <v>157</v>
      </c>
      <c r="BM129" s="224" t="s">
        <v>1315</v>
      </c>
    </row>
    <row r="130" s="2" customFormat="1" ht="16.5" customHeight="1">
      <c r="A130" s="39"/>
      <c r="B130" s="40"/>
      <c r="C130" s="213" t="s">
        <v>377</v>
      </c>
      <c r="D130" s="213" t="s">
        <v>152</v>
      </c>
      <c r="E130" s="214" t="s">
        <v>1316</v>
      </c>
      <c r="F130" s="215" t="s">
        <v>1317</v>
      </c>
      <c r="G130" s="216" t="s">
        <v>155</v>
      </c>
      <c r="H130" s="217">
        <v>22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47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157</v>
      </c>
      <c r="AT130" s="224" t="s">
        <v>152</v>
      </c>
      <c r="AU130" s="224" t="s">
        <v>82</v>
      </c>
      <c r="AY130" s="18" t="s">
        <v>149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82</v>
      </c>
      <c r="BK130" s="225">
        <f>ROUND(I130*H130,2)</f>
        <v>0</v>
      </c>
      <c r="BL130" s="18" t="s">
        <v>157</v>
      </c>
      <c r="BM130" s="224" t="s">
        <v>1318</v>
      </c>
    </row>
    <row r="131" s="2" customFormat="1" ht="16.5" customHeight="1">
      <c r="A131" s="39"/>
      <c r="B131" s="40"/>
      <c r="C131" s="213" t="s">
        <v>383</v>
      </c>
      <c r="D131" s="213" t="s">
        <v>152</v>
      </c>
      <c r="E131" s="214" t="s">
        <v>1319</v>
      </c>
      <c r="F131" s="215" t="s">
        <v>1320</v>
      </c>
      <c r="G131" s="216" t="s">
        <v>1236</v>
      </c>
      <c r="H131" s="217">
        <v>22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47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157</v>
      </c>
      <c r="AT131" s="224" t="s">
        <v>152</v>
      </c>
      <c r="AU131" s="224" t="s">
        <v>82</v>
      </c>
      <c r="AY131" s="18" t="s">
        <v>149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157</v>
      </c>
      <c r="BM131" s="224" t="s">
        <v>1321</v>
      </c>
    </row>
    <row r="132" s="2" customFormat="1" ht="16.5" customHeight="1">
      <c r="A132" s="39"/>
      <c r="B132" s="40"/>
      <c r="C132" s="213" t="s">
        <v>387</v>
      </c>
      <c r="D132" s="213" t="s">
        <v>152</v>
      </c>
      <c r="E132" s="214" t="s">
        <v>1322</v>
      </c>
      <c r="F132" s="215" t="s">
        <v>1323</v>
      </c>
      <c r="G132" s="216" t="s">
        <v>155</v>
      </c>
      <c r="H132" s="217">
        <v>8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47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157</v>
      </c>
      <c r="AT132" s="224" t="s">
        <v>152</v>
      </c>
      <c r="AU132" s="224" t="s">
        <v>82</v>
      </c>
      <c r="AY132" s="18" t="s">
        <v>149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82</v>
      </c>
      <c r="BK132" s="225">
        <f>ROUND(I132*H132,2)</f>
        <v>0</v>
      </c>
      <c r="BL132" s="18" t="s">
        <v>157</v>
      </c>
      <c r="BM132" s="224" t="s">
        <v>1324</v>
      </c>
    </row>
    <row r="133" s="2" customFormat="1" ht="16.5" customHeight="1">
      <c r="A133" s="39"/>
      <c r="B133" s="40"/>
      <c r="C133" s="213" t="s">
        <v>391</v>
      </c>
      <c r="D133" s="213" t="s">
        <v>152</v>
      </c>
      <c r="E133" s="214" t="s">
        <v>1325</v>
      </c>
      <c r="F133" s="215" t="s">
        <v>1326</v>
      </c>
      <c r="G133" s="216" t="s">
        <v>1236</v>
      </c>
      <c r="H133" s="217">
        <v>8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47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157</v>
      </c>
      <c r="AT133" s="224" t="s">
        <v>152</v>
      </c>
      <c r="AU133" s="224" t="s">
        <v>82</v>
      </c>
      <c r="AY133" s="18" t="s">
        <v>149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82</v>
      </c>
      <c r="BK133" s="225">
        <f>ROUND(I133*H133,2)</f>
        <v>0</v>
      </c>
      <c r="BL133" s="18" t="s">
        <v>157</v>
      </c>
      <c r="BM133" s="224" t="s">
        <v>1327</v>
      </c>
    </row>
    <row r="134" s="2" customFormat="1" ht="16.5" customHeight="1">
      <c r="A134" s="39"/>
      <c r="B134" s="40"/>
      <c r="C134" s="213" t="s">
        <v>397</v>
      </c>
      <c r="D134" s="213" t="s">
        <v>152</v>
      </c>
      <c r="E134" s="214" t="s">
        <v>1328</v>
      </c>
      <c r="F134" s="215" t="s">
        <v>1329</v>
      </c>
      <c r="G134" s="216" t="s">
        <v>1236</v>
      </c>
      <c r="H134" s="217">
        <v>8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47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157</v>
      </c>
      <c r="AT134" s="224" t="s">
        <v>152</v>
      </c>
      <c r="AU134" s="224" t="s">
        <v>82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82</v>
      </c>
      <c r="BK134" s="225">
        <f>ROUND(I134*H134,2)</f>
        <v>0</v>
      </c>
      <c r="BL134" s="18" t="s">
        <v>157</v>
      </c>
      <c r="BM134" s="224" t="s">
        <v>1330</v>
      </c>
    </row>
    <row r="135" s="2" customFormat="1" ht="16.5" customHeight="1">
      <c r="A135" s="39"/>
      <c r="B135" s="40"/>
      <c r="C135" s="213" t="s">
        <v>403</v>
      </c>
      <c r="D135" s="213" t="s">
        <v>152</v>
      </c>
      <c r="E135" s="214" t="s">
        <v>1331</v>
      </c>
      <c r="F135" s="215" t="s">
        <v>1332</v>
      </c>
      <c r="G135" s="216" t="s">
        <v>155</v>
      </c>
      <c r="H135" s="217">
        <v>4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47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157</v>
      </c>
      <c r="AT135" s="224" t="s">
        <v>152</v>
      </c>
      <c r="AU135" s="224" t="s">
        <v>82</v>
      </c>
      <c r="AY135" s="18" t="s">
        <v>149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82</v>
      </c>
      <c r="BK135" s="225">
        <f>ROUND(I135*H135,2)</f>
        <v>0</v>
      </c>
      <c r="BL135" s="18" t="s">
        <v>157</v>
      </c>
      <c r="BM135" s="224" t="s">
        <v>1333</v>
      </c>
    </row>
    <row r="136" s="2" customFormat="1" ht="16.5" customHeight="1">
      <c r="A136" s="39"/>
      <c r="B136" s="40"/>
      <c r="C136" s="213" t="s">
        <v>408</v>
      </c>
      <c r="D136" s="213" t="s">
        <v>152</v>
      </c>
      <c r="E136" s="214" t="s">
        <v>1334</v>
      </c>
      <c r="F136" s="215" t="s">
        <v>1335</v>
      </c>
      <c r="G136" s="216" t="s">
        <v>1236</v>
      </c>
      <c r="H136" s="217">
        <v>4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47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157</v>
      </c>
      <c r="AT136" s="224" t="s">
        <v>152</v>
      </c>
      <c r="AU136" s="224" t="s">
        <v>82</v>
      </c>
      <c r="AY136" s="18" t="s">
        <v>149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82</v>
      </c>
      <c r="BK136" s="225">
        <f>ROUND(I136*H136,2)</f>
        <v>0</v>
      </c>
      <c r="BL136" s="18" t="s">
        <v>157</v>
      </c>
      <c r="BM136" s="224" t="s">
        <v>1336</v>
      </c>
    </row>
    <row r="137" s="2" customFormat="1" ht="16.5" customHeight="1">
      <c r="A137" s="39"/>
      <c r="B137" s="40"/>
      <c r="C137" s="213" t="s">
        <v>413</v>
      </c>
      <c r="D137" s="213" t="s">
        <v>152</v>
      </c>
      <c r="E137" s="214" t="s">
        <v>1337</v>
      </c>
      <c r="F137" s="215" t="s">
        <v>1338</v>
      </c>
      <c r="G137" s="216" t="s">
        <v>1236</v>
      </c>
      <c r="H137" s="217">
        <v>1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157</v>
      </c>
      <c r="AT137" s="224" t="s">
        <v>152</v>
      </c>
      <c r="AU137" s="224" t="s">
        <v>82</v>
      </c>
      <c r="AY137" s="18" t="s">
        <v>149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82</v>
      </c>
      <c r="BK137" s="225">
        <f>ROUND(I137*H137,2)</f>
        <v>0</v>
      </c>
      <c r="BL137" s="18" t="s">
        <v>157</v>
      </c>
      <c r="BM137" s="224" t="s">
        <v>1339</v>
      </c>
    </row>
    <row r="138" s="2" customFormat="1" ht="16.5" customHeight="1">
      <c r="A138" s="39"/>
      <c r="B138" s="40"/>
      <c r="C138" s="213" t="s">
        <v>418</v>
      </c>
      <c r="D138" s="213" t="s">
        <v>152</v>
      </c>
      <c r="E138" s="214" t="s">
        <v>1340</v>
      </c>
      <c r="F138" s="215" t="s">
        <v>1341</v>
      </c>
      <c r="G138" s="216" t="s">
        <v>1215</v>
      </c>
      <c r="H138" s="217">
        <v>1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47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157</v>
      </c>
      <c r="AT138" s="224" t="s">
        <v>152</v>
      </c>
      <c r="AU138" s="224" t="s">
        <v>82</v>
      </c>
      <c r="AY138" s="18" t="s">
        <v>149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82</v>
      </c>
      <c r="BK138" s="225">
        <f>ROUND(I138*H138,2)</f>
        <v>0</v>
      </c>
      <c r="BL138" s="18" t="s">
        <v>157</v>
      </c>
      <c r="BM138" s="224" t="s">
        <v>1342</v>
      </c>
    </row>
    <row r="139" s="2" customFormat="1" ht="16.5" customHeight="1">
      <c r="A139" s="39"/>
      <c r="B139" s="40"/>
      <c r="C139" s="213" t="s">
        <v>424</v>
      </c>
      <c r="D139" s="213" t="s">
        <v>152</v>
      </c>
      <c r="E139" s="214" t="s">
        <v>1343</v>
      </c>
      <c r="F139" s="215" t="s">
        <v>1344</v>
      </c>
      <c r="G139" s="216" t="s">
        <v>1236</v>
      </c>
      <c r="H139" s="217">
        <v>22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47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157</v>
      </c>
      <c r="AT139" s="224" t="s">
        <v>152</v>
      </c>
      <c r="AU139" s="224" t="s">
        <v>82</v>
      </c>
      <c r="AY139" s="18" t="s">
        <v>149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82</v>
      </c>
      <c r="BK139" s="225">
        <f>ROUND(I139*H139,2)</f>
        <v>0</v>
      </c>
      <c r="BL139" s="18" t="s">
        <v>157</v>
      </c>
      <c r="BM139" s="224" t="s">
        <v>1345</v>
      </c>
    </row>
    <row r="140" s="2" customFormat="1" ht="16.5" customHeight="1">
      <c r="A140" s="39"/>
      <c r="B140" s="40"/>
      <c r="C140" s="213" t="s">
        <v>432</v>
      </c>
      <c r="D140" s="213" t="s">
        <v>152</v>
      </c>
      <c r="E140" s="214" t="s">
        <v>1346</v>
      </c>
      <c r="F140" s="215" t="s">
        <v>1347</v>
      </c>
      <c r="G140" s="216" t="s">
        <v>1236</v>
      </c>
      <c r="H140" s="217">
        <v>22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47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157</v>
      </c>
      <c r="AT140" s="224" t="s">
        <v>152</v>
      </c>
      <c r="AU140" s="224" t="s">
        <v>82</v>
      </c>
      <c r="AY140" s="18" t="s">
        <v>149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82</v>
      </c>
      <c r="BK140" s="225">
        <f>ROUND(I140*H140,2)</f>
        <v>0</v>
      </c>
      <c r="BL140" s="18" t="s">
        <v>157</v>
      </c>
      <c r="BM140" s="224" t="s">
        <v>1348</v>
      </c>
    </row>
    <row r="141" s="2" customFormat="1" ht="16.5" customHeight="1">
      <c r="A141" s="39"/>
      <c r="B141" s="40"/>
      <c r="C141" s="213" t="s">
        <v>438</v>
      </c>
      <c r="D141" s="213" t="s">
        <v>152</v>
      </c>
      <c r="E141" s="214" t="s">
        <v>1349</v>
      </c>
      <c r="F141" s="215" t="s">
        <v>1350</v>
      </c>
      <c r="G141" s="216" t="s">
        <v>242</v>
      </c>
      <c r="H141" s="217">
        <v>2250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47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157</v>
      </c>
      <c r="AT141" s="224" t="s">
        <v>152</v>
      </c>
      <c r="AU141" s="224" t="s">
        <v>82</v>
      </c>
      <c r="AY141" s="18" t="s">
        <v>149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82</v>
      </c>
      <c r="BK141" s="225">
        <f>ROUND(I141*H141,2)</f>
        <v>0</v>
      </c>
      <c r="BL141" s="18" t="s">
        <v>157</v>
      </c>
      <c r="BM141" s="224" t="s">
        <v>1351</v>
      </c>
    </row>
    <row r="142" s="2" customFormat="1" ht="16.5" customHeight="1">
      <c r="A142" s="39"/>
      <c r="B142" s="40"/>
      <c r="C142" s="213" t="s">
        <v>444</v>
      </c>
      <c r="D142" s="213" t="s">
        <v>152</v>
      </c>
      <c r="E142" s="214" t="s">
        <v>1352</v>
      </c>
      <c r="F142" s="215" t="s">
        <v>1353</v>
      </c>
      <c r="G142" s="216" t="s">
        <v>242</v>
      </c>
      <c r="H142" s="217">
        <v>2200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47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157</v>
      </c>
      <c r="AT142" s="224" t="s">
        <v>152</v>
      </c>
      <c r="AU142" s="224" t="s">
        <v>82</v>
      </c>
      <c r="AY142" s="18" t="s">
        <v>149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82</v>
      </c>
      <c r="BK142" s="225">
        <f>ROUND(I142*H142,2)</f>
        <v>0</v>
      </c>
      <c r="BL142" s="18" t="s">
        <v>157</v>
      </c>
      <c r="BM142" s="224" t="s">
        <v>1354</v>
      </c>
    </row>
    <row r="143" s="2" customFormat="1" ht="16.5" customHeight="1">
      <c r="A143" s="39"/>
      <c r="B143" s="40"/>
      <c r="C143" s="213" t="s">
        <v>449</v>
      </c>
      <c r="D143" s="213" t="s">
        <v>152</v>
      </c>
      <c r="E143" s="214" t="s">
        <v>1355</v>
      </c>
      <c r="F143" s="215" t="s">
        <v>1356</v>
      </c>
      <c r="G143" s="216" t="s">
        <v>242</v>
      </c>
      <c r="H143" s="217">
        <v>50</v>
      </c>
      <c r="I143" s="218"/>
      <c r="J143" s="219">
        <f>ROUND(I143*H143,2)</f>
        <v>0</v>
      </c>
      <c r="K143" s="215" t="s">
        <v>19</v>
      </c>
      <c r="L143" s="45"/>
      <c r="M143" s="220" t="s">
        <v>19</v>
      </c>
      <c r="N143" s="221" t="s">
        <v>47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157</v>
      </c>
      <c r="AT143" s="224" t="s">
        <v>152</v>
      </c>
      <c r="AU143" s="224" t="s">
        <v>82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82</v>
      </c>
      <c r="BK143" s="225">
        <f>ROUND(I143*H143,2)</f>
        <v>0</v>
      </c>
      <c r="BL143" s="18" t="s">
        <v>157</v>
      </c>
      <c r="BM143" s="224" t="s">
        <v>1357</v>
      </c>
    </row>
    <row r="144" s="2" customFormat="1" ht="16.5" customHeight="1">
      <c r="A144" s="39"/>
      <c r="B144" s="40"/>
      <c r="C144" s="213" t="s">
        <v>456</v>
      </c>
      <c r="D144" s="213" t="s">
        <v>152</v>
      </c>
      <c r="E144" s="214" t="s">
        <v>1358</v>
      </c>
      <c r="F144" s="215" t="s">
        <v>1359</v>
      </c>
      <c r="G144" s="216" t="s">
        <v>1203</v>
      </c>
      <c r="H144" s="217">
        <v>24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47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157</v>
      </c>
      <c r="AT144" s="224" t="s">
        <v>152</v>
      </c>
      <c r="AU144" s="224" t="s">
        <v>82</v>
      </c>
      <c r="AY144" s="18" t="s">
        <v>149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82</v>
      </c>
      <c r="BK144" s="225">
        <f>ROUND(I144*H144,2)</f>
        <v>0</v>
      </c>
      <c r="BL144" s="18" t="s">
        <v>157</v>
      </c>
      <c r="BM144" s="224" t="s">
        <v>1360</v>
      </c>
    </row>
    <row r="145" s="2" customFormat="1" ht="16.5" customHeight="1">
      <c r="A145" s="39"/>
      <c r="B145" s="40"/>
      <c r="C145" s="213" t="s">
        <v>461</v>
      </c>
      <c r="D145" s="213" t="s">
        <v>152</v>
      </c>
      <c r="E145" s="214" t="s">
        <v>1361</v>
      </c>
      <c r="F145" s="215" t="s">
        <v>1362</v>
      </c>
      <c r="G145" s="216" t="s">
        <v>1236</v>
      </c>
      <c r="H145" s="217">
        <v>1</v>
      </c>
      <c r="I145" s="218"/>
      <c r="J145" s="219">
        <f>ROUND(I145*H145,2)</f>
        <v>0</v>
      </c>
      <c r="K145" s="215" t="s">
        <v>19</v>
      </c>
      <c r="L145" s="45"/>
      <c r="M145" s="220" t="s">
        <v>19</v>
      </c>
      <c r="N145" s="221" t="s">
        <v>47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157</v>
      </c>
      <c r="AT145" s="224" t="s">
        <v>152</v>
      </c>
      <c r="AU145" s="224" t="s">
        <v>82</v>
      </c>
      <c r="AY145" s="18" t="s">
        <v>149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82</v>
      </c>
      <c r="BK145" s="225">
        <f>ROUND(I145*H145,2)</f>
        <v>0</v>
      </c>
      <c r="BL145" s="18" t="s">
        <v>157</v>
      </c>
      <c r="BM145" s="224" t="s">
        <v>1363</v>
      </c>
    </row>
    <row r="146" s="2" customFormat="1" ht="16.5" customHeight="1">
      <c r="A146" s="39"/>
      <c r="B146" s="40"/>
      <c r="C146" s="213" t="s">
        <v>465</v>
      </c>
      <c r="D146" s="213" t="s">
        <v>152</v>
      </c>
      <c r="E146" s="214" t="s">
        <v>1364</v>
      </c>
      <c r="F146" s="215" t="s">
        <v>1365</v>
      </c>
      <c r="G146" s="216" t="s">
        <v>1215</v>
      </c>
      <c r="H146" s="217">
        <v>1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47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157</v>
      </c>
      <c r="AT146" s="224" t="s">
        <v>152</v>
      </c>
      <c r="AU146" s="224" t="s">
        <v>82</v>
      </c>
      <c r="AY146" s="18" t="s">
        <v>149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82</v>
      </c>
      <c r="BK146" s="225">
        <f>ROUND(I146*H146,2)</f>
        <v>0</v>
      </c>
      <c r="BL146" s="18" t="s">
        <v>157</v>
      </c>
      <c r="BM146" s="224" t="s">
        <v>1366</v>
      </c>
    </row>
    <row r="147" s="2" customFormat="1" ht="16.5" customHeight="1">
      <c r="A147" s="39"/>
      <c r="B147" s="40"/>
      <c r="C147" s="213" t="s">
        <v>469</v>
      </c>
      <c r="D147" s="213" t="s">
        <v>152</v>
      </c>
      <c r="E147" s="214" t="s">
        <v>1367</v>
      </c>
      <c r="F147" s="215" t="s">
        <v>1368</v>
      </c>
      <c r="G147" s="216" t="s">
        <v>1215</v>
      </c>
      <c r="H147" s="217">
        <v>16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47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157</v>
      </c>
      <c r="AT147" s="224" t="s">
        <v>152</v>
      </c>
      <c r="AU147" s="224" t="s">
        <v>82</v>
      </c>
      <c r="AY147" s="18" t="s">
        <v>149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82</v>
      </c>
      <c r="BK147" s="225">
        <f>ROUND(I147*H147,2)</f>
        <v>0</v>
      </c>
      <c r="BL147" s="18" t="s">
        <v>157</v>
      </c>
      <c r="BM147" s="224" t="s">
        <v>1369</v>
      </c>
    </row>
    <row r="148" s="2" customFormat="1" ht="16.5" customHeight="1">
      <c r="A148" s="39"/>
      <c r="B148" s="40"/>
      <c r="C148" s="213" t="s">
        <v>474</v>
      </c>
      <c r="D148" s="213" t="s">
        <v>152</v>
      </c>
      <c r="E148" s="214" t="s">
        <v>1370</v>
      </c>
      <c r="F148" s="215" t="s">
        <v>1371</v>
      </c>
      <c r="G148" s="216" t="s">
        <v>1236</v>
      </c>
      <c r="H148" s="217">
        <v>1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47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157</v>
      </c>
      <c r="AT148" s="224" t="s">
        <v>152</v>
      </c>
      <c r="AU148" s="224" t="s">
        <v>82</v>
      </c>
      <c r="AY148" s="18" t="s">
        <v>149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82</v>
      </c>
      <c r="BK148" s="225">
        <f>ROUND(I148*H148,2)</f>
        <v>0</v>
      </c>
      <c r="BL148" s="18" t="s">
        <v>157</v>
      </c>
      <c r="BM148" s="224" t="s">
        <v>1372</v>
      </c>
    </row>
    <row r="149" s="2" customFormat="1" ht="16.5" customHeight="1">
      <c r="A149" s="39"/>
      <c r="B149" s="40"/>
      <c r="C149" s="213" t="s">
        <v>479</v>
      </c>
      <c r="D149" s="213" t="s">
        <v>152</v>
      </c>
      <c r="E149" s="214" t="s">
        <v>1373</v>
      </c>
      <c r="F149" s="215" t="s">
        <v>1374</v>
      </c>
      <c r="G149" s="216" t="s">
        <v>1203</v>
      </c>
      <c r="H149" s="217">
        <v>12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47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157</v>
      </c>
      <c r="AT149" s="224" t="s">
        <v>152</v>
      </c>
      <c r="AU149" s="224" t="s">
        <v>82</v>
      </c>
      <c r="AY149" s="18" t="s">
        <v>149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82</v>
      </c>
      <c r="BK149" s="225">
        <f>ROUND(I149*H149,2)</f>
        <v>0</v>
      </c>
      <c r="BL149" s="18" t="s">
        <v>157</v>
      </c>
      <c r="BM149" s="224" t="s">
        <v>1375</v>
      </c>
    </row>
    <row r="150" s="2" customFormat="1" ht="16.5" customHeight="1">
      <c r="A150" s="39"/>
      <c r="B150" s="40"/>
      <c r="C150" s="213" t="s">
        <v>483</v>
      </c>
      <c r="D150" s="213" t="s">
        <v>152</v>
      </c>
      <c r="E150" s="214" t="s">
        <v>1376</v>
      </c>
      <c r="F150" s="215" t="s">
        <v>1377</v>
      </c>
      <c r="G150" s="216" t="s">
        <v>1215</v>
      </c>
      <c r="H150" s="217">
        <v>2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47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157</v>
      </c>
      <c r="AT150" s="224" t="s">
        <v>152</v>
      </c>
      <c r="AU150" s="224" t="s">
        <v>82</v>
      </c>
      <c r="AY150" s="18" t="s">
        <v>149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82</v>
      </c>
      <c r="BK150" s="225">
        <f>ROUND(I150*H150,2)</f>
        <v>0</v>
      </c>
      <c r="BL150" s="18" t="s">
        <v>157</v>
      </c>
      <c r="BM150" s="224" t="s">
        <v>1378</v>
      </c>
    </row>
    <row r="151" s="2" customFormat="1" ht="16.5" customHeight="1">
      <c r="A151" s="39"/>
      <c r="B151" s="40"/>
      <c r="C151" s="213" t="s">
        <v>488</v>
      </c>
      <c r="D151" s="213" t="s">
        <v>152</v>
      </c>
      <c r="E151" s="214" t="s">
        <v>1379</v>
      </c>
      <c r="F151" s="215" t="s">
        <v>1380</v>
      </c>
      <c r="G151" s="216" t="s">
        <v>1215</v>
      </c>
      <c r="H151" s="217">
        <v>2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47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157</v>
      </c>
      <c r="AT151" s="224" t="s">
        <v>152</v>
      </c>
      <c r="AU151" s="224" t="s">
        <v>82</v>
      </c>
      <c r="AY151" s="18" t="s">
        <v>149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82</v>
      </c>
      <c r="BK151" s="225">
        <f>ROUND(I151*H151,2)</f>
        <v>0</v>
      </c>
      <c r="BL151" s="18" t="s">
        <v>157</v>
      </c>
      <c r="BM151" s="224" t="s">
        <v>1381</v>
      </c>
    </row>
    <row r="152" s="2" customFormat="1" ht="16.5" customHeight="1">
      <c r="A152" s="39"/>
      <c r="B152" s="40"/>
      <c r="C152" s="213" t="s">
        <v>492</v>
      </c>
      <c r="D152" s="213" t="s">
        <v>152</v>
      </c>
      <c r="E152" s="214" t="s">
        <v>1382</v>
      </c>
      <c r="F152" s="215" t="s">
        <v>1383</v>
      </c>
      <c r="G152" s="216" t="s">
        <v>1203</v>
      </c>
      <c r="H152" s="217">
        <v>24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47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157</v>
      </c>
      <c r="AT152" s="224" t="s">
        <v>152</v>
      </c>
      <c r="AU152" s="224" t="s">
        <v>82</v>
      </c>
      <c r="AY152" s="18" t="s">
        <v>149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82</v>
      </c>
      <c r="BK152" s="225">
        <f>ROUND(I152*H152,2)</f>
        <v>0</v>
      </c>
      <c r="BL152" s="18" t="s">
        <v>157</v>
      </c>
      <c r="BM152" s="224" t="s">
        <v>1384</v>
      </c>
    </row>
    <row r="153" s="2" customFormat="1" ht="16.5" customHeight="1">
      <c r="A153" s="39"/>
      <c r="B153" s="40"/>
      <c r="C153" s="213" t="s">
        <v>497</v>
      </c>
      <c r="D153" s="213" t="s">
        <v>152</v>
      </c>
      <c r="E153" s="214" t="s">
        <v>1385</v>
      </c>
      <c r="F153" s="215" t="s">
        <v>1386</v>
      </c>
      <c r="G153" s="216" t="s">
        <v>1215</v>
      </c>
      <c r="H153" s="217">
        <v>30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47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157</v>
      </c>
      <c r="AT153" s="224" t="s">
        <v>152</v>
      </c>
      <c r="AU153" s="224" t="s">
        <v>82</v>
      </c>
      <c r="AY153" s="18" t="s">
        <v>149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82</v>
      </c>
      <c r="BK153" s="225">
        <f>ROUND(I153*H153,2)</f>
        <v>0</v>
      </c>
      <c r="BL153" s="18" t="s">
        <v>157</v>
      </c>
      <c r="BM153" s="224" t="s">
        <v>1387</v>
      </c>
    </row>
    <row r="154" s="2" customFormat="1" ht="16.5" customHeight="1">
      <c r="A154" s="39"/>
      <c r="B154" s="40"/>
      <c r="C154" s="213" t="s">
        <v>501</v>
      </c>
      <c r="D154" s="213" t="s">
        <v>152</v>
      </c>
      <c r="E154" s="214" t="s">
        <v>1388</v>
      </c>
      <c r="F154" s="215" t="s">
        <v>1389</v>
      </c>
      <c r="G154" s="216" t="s">
        <v>1215</v>
      </c>
      <c r="H154" s="217">
        <v>30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47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157</v>
      </c>
      <c r="AT154" s="224" t="s">
        <v>152</v>
      </c>
      <c r="AU154" s="224" t="s">
        <v>82</v>
      </c>
      <c r="AY154" s="18" t="s">
        <v>149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82</v>
      </c>
      <c r="BK154" s="225">
        <f>ROUND(I154*H154,2)</f>
        <v>0</v>
      </c>
      <c r="BL154" s="18" t="s">
        <v>157</v>
      </c>
      <c r="BM154" s="224" t="s">
        <v>1390</v>
      </c>
    </row>
    <row r="155" s="2" customFormat="1" ht="16.5" customHeight="1">
      <c r="A155" s="39"/>
      <c r="B155" s="40"/>
      <c r="C155" s="213" t="s">
        <v>506</v>
      </c>
      <c r="D155" s="213" t="s">
        <v>152</v>
      </c>
      <c r="E155" s="214" t="s">
        <v>1391</v>
      </c>
      <c r="F155" s="215" t="s">
        <v>1392</v>
      </c>
      <c r="G155" s="216" t="s">
        <v>1215</v>
      </c>
      <c r="H155" s="217">
        <v>44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47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157</v>
      </c>
      <c r="AT155" s="224" t="s">
        <v>152</v>
      </c>
      <c r="AU155" s="224" t="s">
        <v>82</v>
      </c>
      <c r="AY155" s="18" t="s">
        <v>149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82</v>
      </c>
      <c r="BK155" s="225">
        <f>ROUND(I155*H155,2)</f>
        <v>0</v>
      </c>
      <c r="BL155" s="18" t="s">
        <v>157</v>
      </c>
      <c r="BM155" s="224" t="s">
        <v>1393</v>
      </c>
    </row>
    <row r="156" s="2" customFormat="1" ht="16.5" customHeight="1">
      <c r="A156" s="39"/>
      <c r="B156" s="40"/>
      <c r="C156" s="213" t="s">
        <v>511</v>
      </c>
      <c r="D156" s="213" t="s">
        <v>152</v>
      </c>
      <c r="E156" s="214" t="s">
        <v>1394</v>
      </c>
      <c r="F156" s="215" t="s">
        <v>1395</v>
      </c>
      <c r="G156" s="216" t="s">
        <v>1207</v>
      </c>
      <c r="H156" s="217">
        <v>1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47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157</v>
      </c>
      <c r="AT156" s="224" t="s">
        <v>152</v>
      </c>
      <c r="AU156" s="224" t="s">
        <v>82</v>
      </c>
      <c r="AY156" s="18" t="s">
        <v>149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82</v>
      </c>
      <c r="BK156" s="225">
        <f>ROUND(I156*H156,2)</f>
        <v>0</v>
      </c>
      <c r="BL156" s="18" t="s">
        <v>157</v>
      </c>
      <c r="BM156" s="224" t="s">
        <v>1396</v>
      </c>
    </row>
    <row r="157" s="2" customFormat="1" ht="16.5" customHeight="1">
      <c r="A157" s="39"/>
      <c r="B157" s="40"/>
      <c r="C157" s="213" t="s">
        <v>516</v>
      </c>
      <c r="D157" s="213" t="s">
        <v>152</v>
      </c>
      <c r="E157" s="214" t="s">
        <v>1397</v>
      </c>
      <c r="F157" s="215" t="s">
        <v>1398</v>
      </c>
      <c r="G157" s="216" t="s">
        <v>1203</v>
      </c>
      <c r="H157" s="217">
        <v>8</v>
      </c>
      <c r="I157" s="218"/>
      <c r="J157" s="219">
        <f>ROUND(I157*H157,2)</f>
        <v>0</v>
      </c>
      <c r="K157" s="215" t="s">
        <v>19</v>
      </c>
      <c r="L157" s="45"/>
      <c r="M157" s="220" t="s">
        <v>19</v>
      </c>
      <c r="N157" s="221" t="s">
        <v>47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157</v>
      </c>
      <c r="AT157" s="224" t="s">
        <v>152</v>
      </c>
      <c r="AU157" s="224" t="s">
        <v>82</v>
      </c>
      <c r="AY157" s="18" t="s">
        <v>149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82</v>
      </c>
      <c r="BK157" s="225">
        <f>ROUND(I157*H157,2)</f>
        <v>0</v>
      </c>
      <c r="BL157" s="18" t="s">
        <v>157</v>
      </c>
      <c r="BM157" s="224" t="s">
        <v>1399</v>
      </c>
    </row>
    <row r="158" s="2" customFormat="1" ht="16.5" customHeight="1">
      <c r="A158" s="39"/>
      <c r="B158" s="40"/>
      <c r="C158" s="213" t="s">
        <v>523</v>
      </c>
      <c r="D158" s="213" t="s">
        <v>152</v>
      </c>
      <c r="E158" s="214" t="s">
        <v>1400</v>
      </c>
      <c r="F158" s="215" t="s">
        <v>1401</v>
      </c>
      <c r="G158" s="216" t="s">
        <v>1203</v>
      </c>
      <c r="H158" s="217">
        <v>8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47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157</v>
      </c>
      <c r="AT158" s="224" t="s">
        <v>152</v>
      </c>
      <c r="AU158" s="224" t="s">
        <v>82</v>
      </c>
      <c r="AY158" s="18" t="s">
        <v>149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82</v>
      </c>
      <c r="BK158" s="225">
        <f>ROUND(I158*H158,2)</f>
        <v>0</v>
      </c>
      <c r="BL158" s="18" t="s">
        <v>157</v>
      </c>
      <c r="BM158" s="224" t="s">
        <v>1402</v>
      </c>
    </row>
    <row r="159" s="2" customFormat="1" ht="16.5" customHeight="1">
      <c r="A159" s="39"/>
      <c r="B159" s="40"/>
      <c r="C159" s="213" t="s">
        <v>529</v>
      </c>
      <c r="D159" s="213" t="s">
        <v>152</v>
      </c>
      <c r="E159" s="214" t="s">
        <v>1403</v>
      </c>
      <c r="F159" s="215" t="s">
        <v>1404</v>
      </c>
      <c r="G159" s="216" t="s">
        <v>1203</v>
      </c>
      <c r="H159" s="217">
        <v>80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47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157</v>
      </c>
      <c r="AT159" s="224" t="s">
        <v>152</v>
      </c>
      <c r="AU159" s="224" t="s">
        <v>82</v>
      </c>
      <c r="AY159" s="18" t="s">
        <v>149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82</v>
      </c>
      <c r="BK159" s="225">
        <f>ROUND(I159*H159,2)</f>
        <v>0</v>
      </c>
      <c r="BL159" s="18" t="s">
        <v>157</v>
      </c>
      <c r="BM159" s="224" t="s">
        <v>1405</v>
      </c>
    </row>
    <row r="160" s="12" customFormat="1" ht="25.92" customHeight="1">
      <c r="A160" s="12"/>
      <c r="B160" s="197"/>
      <c r="C160" s="198"/>
      <c r="D160" s="199" t="s">
        <v>75</v>
      </c>
      <c r="E160" s="200" t="s">
        <v>1406</v>
      </c>
      <c r="F160" s="200" t="s">
        <v>1407</v>
      </c>
      <c r="G160" s="198"/>
      <c r="H160" s="198"/>
      <c r="I160" s="201"/>
      <c r="J160" s="202">
        <f>BK160</f>
        <v>0</v>
      </c>
      <c r="K160" s="198"/>
      <c r="L160" s="203"/>
      <c r="M160" s="204"/>
      <c r="N160" s="205"/>
      <c r="O160" s="205"/>
      <c r="P160" s="206">
        <f>SUM(P161:P163)</f>
        <v>0</v>
      </c>
      <c r="Q160" s="205"/>
      <c r="R160" s="206">
        <f>SUM(R161:R163)</f>
        <v>0</v>
      </c>
      <c r="S160" s="205"/>
      <c r="T160" s="207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82</v>
      </c>
      <c r="AT160" s="209" t="s">
        <v>75</v>
      </c>
      <c r="AU160" s="209" t="s">
        <v>76</v>
      </c>
      <c r="AY160" s="208" t="s">
        <v>149</v>
      </c>
      <c r="BK160" s="210">
        <f>SUM(BK161:BK163)</f>
        <v>0</v>
      </c>
    </row>
    <row r="161" s="2" customFormat="1" ht="16.5" customHeight="1">
      <c r="A161" s="39"/>
      <c r="B161" s="40"/>
      <c r="C161" s="213" t="s">
        <v>533</v>
      </c>
      <c r="D161" s="213" t="s">
        <v>152</v>
      </c>
      <c r="E161" s="214" t="s">
        <v>1408</v>
      </c>
      <c r="F161" s="215" t="s">
        <v>1409</v>
      </c>
      <c r="G161" s="216" t="s">
        <v>155</v>
      </c>
      <c r="H161" s="217">
        <v>34</v>
      </c>
      <c r="I161" s="218"/>
      <c r="J161" s="219">
        <f>ROUND(I161*H161,2)</f>
        <v>0</v>
      </c>
      <c r="K161" s="215" t="s">
        <v>19</v>
      </c>
      <c r="L161" s="45"/>
      <c r="M161" s="220" t="s">
        <v>19</v>
      </c>
      <c r="N161" s="221" t="s">
        <v>47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157</v>
      </c>
      <c r="AT161" s="224" t="s">
        <v>152</v>
      </c>
      <c r="AU161" s="224" t="s">
        <v>82</v>
      </c>
      <c r="AY161" s="18" t="s">
        <v>149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82</v>
      </c>
      <c r="BK161" s="225">
        <f>ROUND(I161*H161,2)</f>
        <v>0</v>
      </c>
      <c r="BL161" s="18" t="s">
        <v>157</v>
      </c>
      <c r="BM161" s="224" t="s">
        <v>1410</v>
      </c>
    </row>
    <row r="162" s="2" customFormat="1" ht="16.5" customHeight="1">
      <c r="A162" s="39"/>
      <c r="B162" s="40"/>
      <c r="C162" s="213" t="s">
        <v>538</v>
      </c>
      <c r="D162" s="213" t="s">
        <v>152</v>
      </c>
      <c r="E162" s="214" t="s">
        <v>1411</v>
      </c>
      <c r="F162" s="215" t="s">
        <v>1412</v>
      </c>
      <c r="G162" s="216" t="s">
        <v>1215</v>
      </c>
      <c r="H162" s="217">
        <v>104</v>
      </c>
      <c r="I162" s="218"/>
      <c r="J162" s="219">
        <f>ROUND(I162*H162,2)</f>
        <v>0</v>
      </c>
      <c r="K162" s="215" t="s">
        <v>19</v>
      </c>
      <c r="L162" s="45"/>
      <c r="M162" s="220" t="s">
        <v>19</v>
      </c>
      <c r="N162" s="221" t="s">
        <v>47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157</v>
      </c>
      <c r="AT162" s="224" t="s">
        <v>152</v>
      </c>
      <c r="AU162" s="224" t="s">
        <v>82</v>
      </c>
      <c r="AY162" s="18" t="s">
        <v>149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82</v>
      </c>
      <c r="BK162" s="225">
        <f>ROUND(I162*H162,2)</f>
        <v>0</v>
      </c>
      <c r="BL162" s="18" t="s">
        <v>157</v>
      </c>
      <c r="BM162" s="224" t="s">
        <v>1413</v>
      </c>
    </row>
    <row r="163" s="2" customFormat="1" ht="16.5" customHeight="1">
      <c r="A163" s="39"/>
      <c r="B163" s="40"/>
      <c r="C163" s="213" t="s">
        <v>545</v>
      </c>
      <c r="D163" s="213" t="s">
        <v>152</v>
      </c>
      <c r="E163" s="214" t="s">
        <v>1414</v>
      </c>
      <c r="F163" s="215" t="s">
        <v>1415</v>
      </c>
      <c r="G163" s="216" t="s">
        <v>1236</v>
      </c>
      <c r="H163" s="217">
        <v>20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157</v>
      </c>
      <c r="AT163" s="224" t="s">
        <v>152</v>
      </c>
      <c r="AU163" s="224" t="s">
        <v>82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82</v>
      </c>
      <c r="BK163" s="225">
        <f>ROUND(I163*H163,2)</f>
        <v>0</v>
      </c>
      <c r="BL163" s="18" t="s">
        <v>157</v>
      </c>
      <c r="BM163" s="224" t="s">
        <v>1416</v>
      </c>
    </row>
    <row r="164" s="12" customFormat="1" ht="25.92" customHeight="1">
      <c r="A164" s="12"/>
      <c r="B164" s="197"/>
      <c r="C164" s="198"/>
      <c r="D164" s="199" t="s">
        <v>75</v>
      </c>
      <c r="E164" s="200" t="s">
        <v>1417</v>
      </c>
      <c r="F164" s="200" t="s">
        <v>1418</v>
      </c>
      <c r="G164" s="198"/>
      <c r="H164" s="198"/>
      <c r="I164" s="201"/>
      <c r="J164" s="202">
        <f>BK164</f>
        <v>0</v>
      </c>
      <c r="K164" s="198"/>
      <c r="L164" s="203"/>
      <c r="M164" s="204"/>
      <c r="N164" s="205"/>
      <c r="O164" s="205"/>
      <c r="P164" s="206">
        <f>SUM(P165:P172)</f>
        <v>0</v>
      </c>
      <c r="Q164" s="205"/>
      <c r="R164" s="206">
        <f>SUM(R165:R172)</f>
        <v>0</v>
      </c>
      <c r="S164" s="205"/>
      <c r="T164" s="207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8" t="s">
        <v>82</v>
      </c>
      <c r="AT164" s="209" t="s">
        <v>75</v>
      </c>
      <c r="AU164" s="209" t="s">
        <v>76</v>
      </c>
      <c r="AY164" s="208" t="s">
        <v>149</v>
      </c>
      <c r="BK164" s="210">
        <f>SUM(BK165:BK172)</f>
        <v>0</v>
      </c>
    </row>
    <row r="165" s="2" customFormat="1" ht="16.5" customHeight="1">
      <c r="A165" s="39"/>
      <c r="B165" s="40"/>
      <c r="C165" s="213" t="s">
        <v>551</v>
      </c>
      <c r="D165" s="213" t="s">
        <v>152</v>
      </c>
      <c r="E165" s="214" t="s">
        <v>1419</v>
      </c>
      <c r="F165" s="215" t="s">
        <v>1420</v>
      </c>
      <c r="G165" s="216" t="s">
        <v>1236</v>
      </c>
      <c r="H165" s="217">
        <v>6</v>
      </c>
      <c r="I165" s="218"/>
      <c r="J165" s="219">
        <f>ROUND(I165*H165,2)</f>
        <v>0</v>
      </c>
      <c r="K165" s="215" t="s">
        <v>19</v>
      </c>
      <c r="L165" s="45"/>
      <c r="M165" s="220" t="s">
        <v>19</v>
      </c>
      <c r="N165" s="221" t="s">
        <v>47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157</v>
      </c>
      <c r="AT165" s="224" t="s">
        <v>152</v>
      </c>
      <c r="AU165" s="224" t="s">
        <v>82</v>
      </c>
      <c r="AY165" s="18" t="s">
        <v>149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82</v>
      </c>
      <c r="BK165" s="225">
        <f>ROUND(I165*H165,2)</f>
        <v>0</v>
      </c>
      <c r="BL165" s="18" t="s">
        <v>157</v>
      </c>
      <c r="BM165" s="224" t="s">
        <v>1421</v>
      </c>
    </row>
    <row r="166" s="2" customFormat="1" ht="16.5" customHeight="1">
      <c r="A166" s="39"/>
      <c r="B166" s="40"/>
      <c r="C166" s="213" t="s">
        <v>557</v>
      </c>
      <c r="D166" s="213" t="s">
        <v>152</v>
      </c>
      <c r="E166" s="214" t="s">
        <v>1422</v>
      </c>
      <c r="F166" s="215" t="s">
        <v>1423</v>
      </c>
      <c r="G166" s="216" t="s">
        <v>1236</v>
      </c>
      <c r="H166" s="217">
        <v>4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47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157</v>
      </c>
      <c r="AT166" s="224" t="s">
        <v>152</v>
      </c>
      <c r="AU166" s="224" t="s">
        <v>82</v>
      </c>
      <c r="AY166" s="18" t="s">
        <v>149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82</v>
      </c>
      <c r="BK166" s="225">
        <f>ROUND(I166*H166,2)</f>
        <v>0</v>
      </c>
      <c r="BL166" s="18" t="s">
        <v>157</v>
      </c>
      <c r="BM166" s="224" t="s">
        <v>1424</v>
      </c>
    </row>
    <row r="167" s="2" customFormat="1" ht="16.5" customHeight="1">
      <c r="A167" s="39"/>
      <c r="B167" s="40"/>
      <c r="C167" s="213" t="s">
        <v>563</v>
      </c>
      <c r="D167" s="213" t="s">
        <v>152</v>
      </c>
      <c r="E167" s="214" t="s">
        <v>1425</v>
      </c>
      <c r="F167" s="215" t="s">
        <v>1426</v>
      </c>
      <c r="G167" s="216" t="s">
        <v>1236</v>
      </c>
      <c r="H167" s="217">
        <v>60</v>
      </c>
      <c r="I167" s="218"/>
      <c r="J167" s="219">
        <f>ROUND(I167*H167,2)</f>
        <v>0</v>
      </c>
      <c r="K167" s="215" t="s">
        <v>19</v>
      </c>
      <c r="L167" s="45"/>
      <c r="M167" s="220" t="s">
        <v>19</v>
      </c>
      <c r="N167" s="221" t="s">
        <v>47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157</v>
      </c>
      <c r="AT167" s="224" t="s">
        <v>152</v>
      </c>
      <c r="AU167" s="224" t="s">
        <v>82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82</v>
      </c>
      <c r="BK167" s="225">
        <f>ROUND(I167*H167,2)</f>
        <v>0</v>
      </c>
      <c r="BL167" s="18" t="s">
        <v>157</v>
      </c>
      <c r="BM167" s="224" t="s">
        <v>1427</v>
      </c>
    </row>
    <row r="168" s="2" customFormat="1" ht="16.5" customHeight="1">
      <c r="A168" s="39"/>
      <c r="B168" s="40"/>
      <c r="C168" s="213" t="s">
        <v>569</v>
      </c>
      <c r="D168" s="213" t="s">
        <v>152</v>
      </c>
      <c r="E168" s="214" t="s">
        <v>1428</v>
      </c>
      <c r="F168" s="215" t="s">
        <v>1429</v>
      </c>
      <c r="G168" s="216" t="s">
        <v>242</v>
      </c>
      <c r="H168" s="217">
        <v>50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47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157</v>
      </c>
      <c r="AT168" s="224" t="s">
        <v>152</v>
      </c>
      <c r="AU168" s="224" t="s">
        <v>82</v>
      </c>
      <c r="AY168" s="18" t="s">
        <v>149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82</v>
      </c>
      <c r="BK168" s="225">
        <f>ROUND(I168*H168,2)</f>
        <v>0</v>
      </c>
      <c r="BL168" s="18" t="s">
        <v>157</v>
      </c>
      <c r="BM168" s="224" t="s">
        <v>1430</v>
      </c>
    </row>
    <row r="169" s="2" customFormat="1" ht="16.5" customHeight="1">
      <c r="A169" s="39"/>
      <c r="B169" s="40"/>
      <c r="C169" s="213" t="s">
        <v>575</v>
      </c>
      <c r="D169" s="213" t="s">
        <v>152</v>
      </c>
      <c r="E169" s="214" t="s">
        <v>1431</v>
      </c>
      <c r="F169" s="215" t="s">
        <v>1432</v>
      </c>
      <c r="G169" s="216" t="s">
        <v>242</v>
      </c>
      <c r="H169" s="217">
        <v>60</v>
      </c>
      <c r="I169" s="218"/>
      <c r="J169" s="219">
        <f>ROUND(I169*H169,2)</f>
        <v>0</v>
      </c>
      <c r="K169" s="215" t="s">
        <v>19</v>
      </c>
      <c r="L169" s="45"/>
      <c r="M169" s="220" t="s">
        <v>19</v>
      </c>
      <c r="N169" s="221" t="s">
        <v>47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157</v>
      </c>
      <c r="AT169" s="224" t="s">
        <v>152</v>
      </c>
      <c r="AU169" s="224" t="s">
        <v>82</v>
      </c>
      <c r="AY169" s="18" t="s">
        <v>149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82</v>
      </c>
      <c r="BK169" s="225">
        <f>ROUND(I169*H169,2)</f>
        <v>0</v>
      </c>
      <c r="BL169" s="18" t="s">
        <v>157</v>
      </c>
      <c r="BM169" s="224" t="s">
        <v>1433</v>
      </c>
    </row>
    <row r="170" s="2" customFormat="1" ht="16.5" customHeight="1">
      <c r="A170" s="39"/>
      <c r="B170" s="40"/>
      <c r="C170" s="213" t="s">
        <v>580</v>
      </c>
      <c r="D170" s="213" t="s">
        <v>152</v>
      </c>
      <c r="E170" s="214" t="s">
        <v>1434</v>
      </c>
      <c r="F170" s="215" t="s">
        <v>1435</v>
      </c>
      <c r="G170" s="216" t="s">
        <v>1215</v>
      </c>
      <c r="H170" s="217">
        <v>6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47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157</v>
      </c>
      <c r="AT170" s="224" t="s">
        <v>152</v>
      </c>
      <c r="AU170" s="224" t="s">
        <v>82</v>
      </c>
      <c r="AY170" s="18" t="s">
        <v>149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82</v>
      </c>
      <c r="BK170" s="225">
        <f>ROUND(I170*H170,2)</f>
        <v>0</v>
      </c>
      <c r="BL170" s="18" t="s">
        <v>157</v>
      </c>
      <c r="BM170" s="224" t="s">
        <v>1436</v>
      </c>
    </row>
    <row r="171" s="2" customFormat="1" ht="16.5" customHeight="1">
      <c r="A171" s="39"/>
      <c r="B171" s="40"/>
      <c r="C171" s="213" t="s">
        <v>585</v>
      </c>
      <c r="D171" s="213" t="s">
        <v>152</v>
      </c>
      <c r="E171" s="214" t="s">
        <v>1437</v>
      </c>
      <c r="F171" s="215" t="s">
        <v>1438</v>
      </c>
      <c r="G171" s="216" t="s">
        <v>1215</v>
      </c>
      <c r="H171" s="217">
        <v>20</v>
      </c>
      <c r="I171" s="218"/>
      <c r="J171" s="219">
        <f>ROUND(I171*H171,2)</f>
        <v>0</v>
      </c>
      <c r="K171" s="215" t="s">
        <v>19</v>
      </c>
      <c r="L171" s="45"/>
      <c r="M171" s="220" t="s">
        <v>19</v>
      </c>
      <c r="N171" s="221" t="s">
        <v>47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157</v>
      </c>
      <c r="AT171" s="224" t="s">
        <v>152</v>
      </c>
      <c r="AU171" s="224" t="s">
        <v>82</v>
      </c>
      <c r="AY171" s="18" t="s">
        <v>149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82</v>
      </c>
      <c r="BK171" s="225">
        <f>ROUND(I171*H171,2)</f>
        <v>0</v>
      </c>
      <c r="BL171" s="18" t="s">
        <v>157</v>
      </c>
      <c r="BM171" s="224" t="s">
        <v>1439</v>
      </c>
    </row>
    <row r="172" s="2" customFormat="1" ht="16.5" customHeight="1">
      <c r="A172" s="39"/>
      <c r="B172" s="40"/>
      <c r="C172" s="213" t="s">
        <v>590</v>
      </c>
      <c r="D172" s="213" t="s">
        <v>152</v>
      </c>
      <c r="E172" s="214" t="s">
        <v>1440</v>
      </c>
      <c r="F172" s="215" t="s">
        <v>1441</v>
      </c>
      <c r="G172" s="216" t="s">
        <v>1207</v>
      </c>
      <c r="H172" s="217">
        <v>1</v>
      </c>
      <c r="I172" s="218"/>
      <c r="J172" s="219">
        <f>ROUND(I172*H172,2)</f>
        <v>0</v>
      </c>
      <c r="K172" s="215" t="s">
        <v>19</v>
      </c>
      <c r="L172" s="45"/>
      <c r="M172" s="281" t="s">
        <v>19</v>
      </c>
      <c r="N172" s="282" t="s">
        <v>47</v>
      </c>
      <c r="O172" s="279"/>
      <c r="P172" s="283">
        <f>O172*H172</f>
        <v>0</v>
      </c>
      <c r="Q172" s="283">
        <v>0</v>
      </c>
      <c r="R172" s="283">
        <f>Q172*H172</f>
        <v>0</v>
      </c>
      <c r="S172" s="283">
        <v>0</v>
      </c>
      <c r="T172" s="28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157</v>
      </c>
      <c r="AT172" s="224" t="s">
        <v>152</v>
      </c>
      <c r="AU172" s="224" t="s">
        <v>82</v>
      </c>
      <c r="AY172" s="18" t="s">
        <v>149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82</v>
      </c>
      <c r="BK172" s="225">
        <f>ROUND(I172*H172,2)</f>
        <v>0</v>
      </c>
      <c r="BL172" s="18" t="s">
        <v>157</v>
      </c>
      <c r="BM172" s="224" t="s">
        <v>1442</v>
      </c>
    </row>
    <row r="173" s="2" customFormat="1" ht="6.96" customHeight="1">
      <c r="A173" s="39"/>
      <c r="B173" s="60"/>
      <c r="C173" s="61"/>
      <c r="D173" s="61"/>
      <c r="E173" s="61"/>
      <c r="F173" s="61"/>
      <c r="G173" s="61"/>
      <c r="H173" s="61"/>
      <c r="I173" s="61"/>
      <c r="J173" s="61"/>
      <c r="K173" s="61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6R6JVve7cKFoouEm64YlhMmdyDSlusRGm3xI19I0Obnt42lDxzCeLcOz3Q3CK1E9u+3ex4Gxb6TrkdAtUcZcgg==" hashValue="F5uoHJmbtNxLp2s9NkXnFzo/FLawhAq4UOo0GRry6LlyuVtDkMGwrC+O5FOVRF0NAwTzdLnMgjF2z4Fj9/OCWw==" algorithmName="SHA-512" password="CC35"/>
  <autoFilter ref="C89:K17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stávajícího urgentního příjmu</v>
      </c>
      <c r="F7" s="143"/>
      <c r="G7" s="143"/>
      <c r="H7" s="143"/>
      <c r="L7" s="21"/>
    </row>
    <row r="8" s="1" customFormat="1" ht="12" customHeight="1">
      <c r="B8" s="21"/>
      <c r="D8" s="143" t="s">
        <v>108</v>
      </c>
      <c r="L8" s="21"/>
    </row>
    <row r="9" s="2" customFormat="1" ht="16.5" customHeight="1">
      <c r="A9" s="39"/>
      <c r="B9" s="45"/>
      <c r="C9" s="39"/>
      <c r="D9" s="39"/>
      <c r="E9" s="144" t="s">
        <v>109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1443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16. 8. 2021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39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ROUND((SUM(BE91:BE131)),  2)</f>
        <v>0</v>
      </c>
      <c r="G35" s="39"/>
      <c r="H35" s="39"/>
      <c r="I35" s="158">
        <v>0.20999999999999999</v>
      </c>
      <c r="J35" s="157">
        <f>ROUND(((SUM(BE91:BE131))*I35),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ROUND((SUM(BF91:BF131)),  2)</f>
        <v>0</v>
      </c>
      <c r="G36" s="39"/>
      <c r="H36" s="39"/>
      <c r="I36" s="158">
        <v>0.14999999999999999</v>
      </c>
      <c r="J36" s="157">
        <f>ROUND(((SUM(BF91:BF131))*I36),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ROUND((SUM(BG91:BG131)),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ROUND((SUM(BH91:BH131)),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ROUND((SUM(BI91:BI131)),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stávajícího urgentního příjmu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01 - D.1.7 - Elektrická požární signalizace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Vydmuchov 399/5, Karviná - Ráj</v>
      </c>
      <c r="G56" s="41"/>
      <c r="H56" s="41"/>
      <c r="I56" s="33" t="s">
        <v>23</v>
      </c>
      <c r="J56" s="73" t="str">
        <f>IF(J14="","",J14)</f>
        <v>16. 8. 2021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s poliklinikou Karviná-Ráj, p. o.</v>
      </c>
      <c r="G58" s="41"/>
      <c r="H58" s="41"/>
      <c r="I58" s="33" t="s">
        <v>33</v>
      </c>
      <c r="J58" s="37" t="str">
        <f>E23</f>
        <v>HAMROZI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Walach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113</v>
      </c>
      <c r="D61" s="172"/>
      <c r="E61" s="172"/>
      <c r="F61" s="172"/>
      <c r="G61" s="172"/>
      <c r="H61" s="172"/>
      <c r="I61" s="172"/>
      <c r="J61" s="173" t="s">
        <v>114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5"/>
      <c r="C64" s="176"/>
      <c r="D64" s="177" t="s">
        <v>1444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1445</v>
      </c>
      <c r="E65" s="178"/>
      <c r="F65" s="178"/>
      <c r="G65" s="178"/>
      <c r="H65" s="178"/>
      <c r="I65" s="178"/>
      <c r="J65" s="179">
        <f>J101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1446</v>
      </c>
      <c r="E66" s="178"/>
      <c r="F66" s="178"/>
      <c r="G66" s="178"/>
      <c r="H66" s="178"/>
      <c r="I66" s="178"/>
      <c r="J66" s="179">
        <f>J108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1447</v>
      </c>
      <c r="E67" s="178"/>
      <c r="F67" s="178"/>
      <c r="G67" s="178"/>
      <c r="H67" s="178"/>
      <c r="I67" s="178"/>
      <c r="J67" s="179">
        <f>J117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1448</v>
      </c>
      <c r="E68" s="178"/>
      <c r="F68" s="178"/>
      <c r="G68" s="178"/>
      <c r="H68" s="178"/>
      <c r="I68" s="178"/>
      <c r="J68" s="179">
        <f>J126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1449</v>
      </c>
      <c r="E69" s="178"/>
      <c r="F69" s="178"/>
      <c r="G69" s="178"/>
      <c r="H69" s="178"/>
      <c r="I69" s="178"/>
      <c r="J69" s="179">
        <f>J128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134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Rekonstrukce stávajícího urgentního příjmu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108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109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110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SO 01 - D.1.7 - Elektrická požární signalizace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Vydmuchov 399/5, Karviná - Ráj</v>
      </c>
      <c r="G85" s="41"/>
      <c r="H85" s="41"/>
      <c r="I85" s="33" t="s">
        <v>23</v>
      </c>
      <c r="J85" s="73" t="str">
        <f>IF(J14="","",J14)</f>
        <v>16. 8. 2021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Nemocnice s poliklinikou Karviná-Ráj, p. o.</v>
      </c>
      <c r="G87" s="41"/>
      <c r="H87" s="41"/>
      <c r="I87" s="33" t="s">
        <v>33</v>
      </c>
      <c r="J87" s="37" t="str">
        <f>E23</f>
        <v>HAMROZI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38</v>
      </c>
      <c r="J88" s="37" t="str">
        <f>E26</f>
        <v>Walach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135</v>
      </c>
      <c r="D90" s="189" t="s">
        <v>61</v>
      </c>
      <c r="E90" s="189" t="s">
        <v>57</v>
      </c>
      <c r="F90" s="189" t="s">
        <v>58</v>
      </c>
      <c r="G90" s="189" t="s">
        <v>136</v>
      </c>
      <c r="H90" s="189" t="s">
        <v>137</v>
      </c>
      <c r="I90" s="189" t="s">
        <v>138</v>
      </c>
      <c r="J90" s="189" t="s">
        <v>114</v>
      </c>
      <c r="K90" s="190" t="s">
        <v>139</v>
      </c>
      <c r="L90" s="191"/>
      <c r="M90" s="93" t="s">
        <v>19</v>
      </c>
      <c r="N90" s="94" t="s">
        <v>46</v>
      </c>
      <c r="O90" s="94" t="s">
        <v>140</v>
      </c>
      <c r="P90" s="94" t="s">
        <v>141</v>
      </c>
      <c r="Q90" s="94" t="s">
        <v>142</v>
      </c>
      <c r="R90" s="94" t="s">
        <v>143</v>
      </c>
      <c r="S90" s="94" t="s">
        <v>144</v>
      </c>
      <c r="T90" s="95" t="s">
        <v>145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146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P92+P101+P108+P117+P126+P128</f>
        <v>0</v>
      </c>
      <c r="Q91" s="97"/>
      <c r="R91" s="194">
        <f>R92+R101+R108+R117+R126+R128</f>
        <v>0</v>
      </c>
      <c r="S91" s="97"/>
      <c r="T91" s="195">
        <f>T92+T101+T108+T117+T126+T128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115</v>
      </c>
      <c r="BK91" s="196">
        <f>BK92+BK101+BK108+BK117+BK126+BK128</f>
        <v>0</v>
      </c>
    </row>
    <row r="92" s="12" customFormat="1" ht="25.92" customHeight="1">
      <c r="A92" s="12"/>
      <c r="B92" s="197"/>
      <c r="C92" s="198"/>
      <c r="D92" s="199" t="s">
        <v>75</v>
      </c>
      <c r="E92" s="200" t="s">
        <v>1450</v>
      </c>
      <c r="F92" s="200" t="s">
        <v>1451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SUM(P93:P100)</f>
        <v>0</v>
      </c>
      <c r="Q92" s="205"/>
      <c r="R92" s="206">
        <f>SUM(R93:R100)</f>
        <v>0</v>
      </c>
      <c r="S92" s="205"/>
      <c r="T92" s="207">
        <f>SUM(T93:T100)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82</v>
      </c>
      <c r="AT92" s="209" t="s">
        <v>75</v>
      </c>
      <c r="AU92" s="209" t="s">
        <v>76</v>
      </c>
      <c r="AY92" s="208" t="s">
        <v>149</v>
      </c>
      <c r="BK92" s="210">
        <f>SUM(BK93:BK100)</f>
        <v>0</v>
      </c>
    </row>
    <row r="93" s="2" customFormat="1" ht="16.5" customHeight="1">
      <c r="A93" s="39"/>
      <c r="B93" s="40"/>
      <c r="C93" s="213" t="s">
        <v>82</v>
      </c>
      <c r="D93" s="213" t="s">
        <v>152</v>
      </c>
      <c r="E93" s="214" t="s">
        <v>1452</v>
      </c>
      <c r="F93" s="215" t="s">
        <v>1453</v>
      </c>
      <c r="G93" s="216" t="s">
        <v>763</v>
      </c>
      <c r="H93" s="217">
        <v>4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47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157</v>
      </c>
      <c r="AT93" s="224" t="s">
        <v>152</v>
      </c>
      <c r="AU93" s="224" t="s">
        <v>82</v>
      </c>
      <c r="AY93" s="18" t="s">
        <v>149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82</v>
      </c>
      <c r="BK93" s="225">
        <f>ROUND(I93*H93,2)</f>
        <v>0</v>
      </c>
      <c r="BL93" s="18" t="s">
        <v>157</v>
      </c>
      <c r="BM93" s="224" t="s">
        <v>1454</v>
      </c>
    </row>
    <row r="94" s="2" customFormat="1" ht="16.5" customHeight="1">
      <c r="A94" s="39"/>
      <c r="B94" s="40"/>
      <c r="C94" s="213" t="s">
        <v>84</v>
      </c>
      <c r="D94" s="213" t="s">
        <v>152</v>
      </c>
      <c r="E94" s="214" t="s">
        <v>1455</v>
      </c>
      <c r="F94" s="215" t="s">
        <v>1456</v>
      </c>
      <c r="G94" s="216" t="s">
        <v>1457</v>
      </c>
      <c r="H94" s="217">
        <v>1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47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157</v>
      </c>
      <c r="AT94" s="224" t="s">
        <v>152</v>
      </c>
      <c r="AU94" s="224" t="s">
        <v>82</v>
      </c>
      <c r="AY94" s="18" t="s">
        <v>149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82</v>
      </c>
      <c r="BK94" s="225">
        <f>ROUND(I94*H94,2)</f>
        <v>0</v>
      </c>
      <c r="BL94" s="18" t="s">
        <v>157</v>
      </c>
      <c r="BM94" s="224" t="s">
        <v>1458</v>
      </c>
    </row>
    <row r="95" s="2" customFormat="1" ht="16.5" customHeight="1">
      <c r="A95" s="39"/>
      <c r="B95" s="40"/>
      <c r="C95" s="213" t="s">
        <v>150</v>
      </c>
      <c r="D95" s="213" t="s">
        <v>152</v>
      </c>
      <c r="E95" s="214" t="s">
        <v>1459</v>
      </c>
      <c r="F95" s="215" t="s">
        <v>1460</v>
      </c>
      <c r="G95" s="216" t="s">
        <v>155</v>
      </c>
      <c r="H95" s="217">
        <v>7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47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157</v>
      </c>
      <c r="AT95" s="224" t="s">
        <v>152</v>
      </c>
      <c r="AU95" s="224" t="s">
        <v>82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82</v>
      </c>
      <c r="BK95" s="225">
        <f>ROUND(I95*H95,2)</f>
        <v>0</v>
      </c>
      <c r="BL95" s="18" t="s">
        <v>157</v>
      </c>
      <c r="BM95" s="224" t="s">
        <v>1461</v>
      </c>
    </row>
    <row r="96" s="2" customFormat="1" ht="16.5" customHeight="1">
      <c r="A96" s="39"/>
      <c r="B96" s="40"/>
      <c r="C96" s="213" t="s">
        <v>157</v>
      </c>
      <c r="D96" s="213" t="s">
        <v>152</v>
      </c>
      <c r="E96" s="214" t="s">
        <v>1462</v>
      </c>
      <c r="F96" s="215" t="s">
        <v>1463</v>
      </c>
      <c r="G96" s="216" t="s">
        <v>1464</v>
      </c>
      <c r="H96" s="217">
        <v>7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47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157</v>
      </c>
      <c r="AT96" s="224" t="s">
        <v>152</v>
      </c>
      <c r="AU96" s="224" t="s">
        <v>82</v>
      </c>
      <c r="AY96" s="18" t="s">
        <v>149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157</v>
      </c>
      <c r="BM96" s="224" t="s">
        <v>1465</v>
      </c>
    </row>
    <row r="97" s="2" customFormat="1" ht="16.5" customHeight="1">
      <c r="A97" s="39"/>
      <c r="B97" s="40"/>
      <c r="C97" s="213" t="s">
        <v>181</v>
      </c>
      <c r="D97" s="213" t="s">
        <v>152</v>
      </c>
      <c r="E97" s="214" t="s">
        <v>1466</v>
      </c>
      <c r="F97" s="215" t="s">
        <v>1467</v>
      </c>
      <c r="G97" s="216" t="s">
        <v>1464</v>
      </c>
      <c r="H97" s="217">
        <v>7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47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157</v>
      </c>
      <c r="AT97" s="224" t="s">
        <v>152</v>
      </c>
      <c r="AU97" s="224" t="s">
        <v>82</v>
      </c>
      <c r="AY97" s="18" t="s">
        <v>149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82</v>
      </c>
      <c r="BK97" s="225">
        <f>ROUND(I97*H97,2)</f>
        <v>0</v>
      </c>
      <c r="BL97" s="18" t="s">
        <v>157</v>
      </c>
      <c r="BM97" s="224" t="s">
        <v>1468</v>
      </c>
    </row>
    <row r="98" s="2" customFormat="1" ht="16.5" customHeight="1">
      <c r="A98" s="39"/>
      <c r="B98" s="40"/>
      <c r="C98" s="213" t="s">
        <v>179</v>
      </c>
      <c r="D98" s="213" t="s">
        <v>152</v>
      </c>
      <c r="E98" s="214" t="s">
        <v>1469</v>
      </c>
      <c r="F98" s="215" t="s">
        <v>1470</v>
      </c>
      <c r="G98" s="216" t="s">
        <v>1464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47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157</v>
      </c>
      <c r="AT98" s="224" t="s">
        <v>152</v>
      </c>
      <c r="AU98" s="224" t="s">
        <v>82</v>
      </c>
      <c r="AY98" s="18" t="s">
        <v>149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82</v>
      </c>
      <c r="BK98" s="225">
        <f>ROUND(I98*H98,2)</f>
        <v>0</v>
      </c>
      <c r="BL98" s="18" t="s">
        <v>157</v>
      </c>
      <c r="BM98" s="224" t="s">
        <v>1471</v>
      </c>
    </row>
    <row r="99" s="2" customFormat="1" ht="16.5" customHeight="1">
      <c r="A99" s="39"/>
      <c r="B99" s="40"/>
      <c r="C99" s="213" t="s">
        <v>195</v>
      </c>
      <c r="D99" s="213" t="s">
        <v>152</v>
      </c>
      <c r="E99" s="214" t="s">
        <v>1472</v>
      </c>
      <c r="F99" s="215" t="s">
        <v>1473</v>
      </c>
      <c r="G99" s="216" t="s">
        <v>1464</v>
      </c>
      <c r="H99" s="217">
        <v>7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157</v>
      </c>
      <c r="AT99" s="224" t="s">
        <v>152</v>
      </c>
      <c r="AU99" s="224" t="s">
        <v>82</v>
      </c>
      <c r="AY99" s="18" t="s">
        <v>149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82</v>
      </c>
      <c r="BK99" s="225">
        <f>ROUND(I99*H99,2)</f>
        <v>0</v>
      </c>
      <c r="BL99" s="18" t="s">
        <v>157</v>
      </c>
      <c r="BM99" s="224" t="s">
        <v>1474</v>
      </c>
    </row>
    <row r="100" s="2" customFormat="1" ht="16.5" customHeight="1">
      <c r="A100" s="39"/>
      <c r="B100" s="40"/>
      <c r="C100" s="213" t="s">
        <v>201</v>
      </c>
      <c r="D100" s="213" t="s">
        <v>152</v>
      </c>
      <c r="E100" s="214" t="s">
        <v>1475</v>
      </c>
      <c r="F100" s="215" t="s">
        <v>1476</v>
      </c>
      <c r="G100" s="216" t="s">
        <v>1457</v>
      </c>
      <c r="H100" s="217">
        <v>1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47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157</v>
      </c>
      <c r="AT100" s="224" t="s">
        <v>152</v>
      </c>
      <c r="AU100" s="224" t="s">
        <v>82</v>
      </c>
      <c r="AY100" s="18" t="s">
        <v>149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82</v>
      </c>
      <c r="BK100" s="225">
        <f>ROUND(I100*H100,2)</f>
        <v>0</v>
      </c>
      <c r="BL100" s="18" t="s">
        <v>157</v>
      </c>
      <c r="BM100" s="224" t="s">
        <v>1477</v>
      </c>
    </row>
    <row r="101" s="12" customFormat="1" ht="25.92" customHeight="1">
      <c r="A101" s="12"/>
      <c r="B101" s="197"/>
      <c r="C101" s="198"/>
      <c r="D101" s="199" t="s">
        <v>75</v>
      </c>
      <c r="E101" s="200" t="s">
        <v>1478</v>
      </c>
      <c r="F101" s="200" t="s">
        <v>1479</v>
      </c>
      <c r="G101" s="198"/>
      <c r="H101" s="198"/>
      <c r="I101" s="201"/>
      <c r="J101" s="202">
        <f>BK101</f>
        <v>0</v>
      </c>
      <c r="K101" s="198"/>
      <c r="L101" s="203"/>
      <c r="M101" s="204"/>
      <c r="N101" s="205"/>
      <c r="O101" s="205"/>
      <c r="P101" s="206">
        <f>SUM(P102:P107)</f>
        <v>0</v>
      </c>
      <c r="Q101" s="205"/>
      <c r="R101" s="206">
        <f>SUM(R102:R107)</f>
        <v>0</v>
      </c>
      <c r="S101" s="205"/>
      <c r="T101" s="207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82</v>
      </c>
      <c r="AT101" s="209" t="s">
        <v>75</v>
      </c>
      <c r="AU101" s="209" t="s">
        <v>76</v>
      </c>
      <c r="AY101" s="208" t="s">
        <v>149</v>
      </c>
      <c r="BK101" s="210">
        <f>SUM(BK102:BK107)</f>
        <v>0</v>
      </c>
    </row>
    <row r="102" s="2" customFormat="1" ht="16.5" customHeight="1">
      <c r="A102" s="39"/>
      <c r="B102" s="40"/>
      <c r="C102" s="213" t="s">
        <v>207</v>
      </c>
      <c r="D102" s="213" t="s">
        <v>152</v>
      </c>
      <c r="E102" s="214" t="s">
        <v>1480</v>
      </c>
      <c r="F102" s="215" t="s">
        <v>1481</v>
      </c>
      <c r="G102" s="216" t="s">
        <v>1464</v>
      </c>
      <c r="H102" s="217">
        <v>7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47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157</v>
      </c>
      <c r="AT102" s="224" t="s">
        <v>152</v>
      </c>
      <c r="AU102" s="224" t="s">
        <v>82</v>
      </c>
      <c r="AY102" s="18" t="s">
        <v>149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82</v>
      </c>
      <c r="BK102" s="225">
        <f>ROUND(I102*H102,2)</f>
        <v>0</v>
      </c>
      <c r="BL102" s="18" t="s">
        <v>157</v>
      </c>
      <c r="BM102" s="224" t="s">
        <v>1482</v>
      </c>
    </row>
    <row r="103" s="2" customFormat="1" ht="16.5" customHeight="1">
      <c r="A103" s="39"/>
      <c r="B103" s="40"/>
      <c r="C103" s="213" t="s">
        <v>214</v>
      </c>
      <c r="D103" s="213" t="s">
        <v>152</v>
      </c>
      <c r="E103" s="214" t="s">
        <v>1483</v>
      </c>
      <c r="F103" s="215" t="s">
        <v>1484</v>
      </c>
      <c r="G103" s="216" t="s">
        <v>1464</v>
      </c>
      <c r="H103" s="217">
        <v>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47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157</v>
      </c>
      <c r="AT103" s="224" t="s">
        <v>152</v>
      </c>
      <c r="AU103" s="224" t="s">
        <v>82</v>
      </c>
      <c r="AY103" s="18" t="s">
        <v>149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82</v>
      </c>
      <c r="BK103" s="225">
        <f>ROUND(I103*H103,2)</f>
        <v>0</v>
      </c>
      <c r="BL103" s="18" t="s">
        <v>157</v>
      </c>
      <c r="BM103" s="224" t="s">
        <v>1485</v>
      </c>
    </row>
    <row r="104" s="2" customFormat="1" ht="16.5" customHeight="1">
      <c r="A104" s="39"/>
      <c r="B104" s="40"/>
      <c r="C104" s="213" t="s">
        <v>220</v>
      </c>
      <c r="D104" s="213" t="s">
        <v>152</v>
      </c>
      <c r="E104" s="214" t="s">
        <v>1486</v>
      </c>
      <c r="F104" s="215" t="s">
        <v>1487</v>
      </c>
      <c r="G104" s="216" t="s">
        <v>1464</v>
      </c>
      <c r="H104" s="217">
        <v>1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157</v>
      </c>
      <c r="AT104" s="224" t="s">
        <v>152</v>
      </c>
      <c r="AU104" s="224" t="s">
        <v>82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82</v>
      </c>
      <c r="BK104" s="225">
        <f>ROUND(I104*H104,2)</f>
        <v>0</v>
      </c>
      <c r="BL104" s="18" t="s">
        <v>157</v>
      </c>
      <c r="BM104" s="224" t="s">
        <v>1488</v>
      </c>
    </row>
    <row r="105" s="2" customFormat="1" ht="16.5" customHeight="1">
      <c r="A105" s="39"/>
      <c r="B105" s="40"/>
      <c r="C105" s="213" t="s">
        <v>226</v>
      </c>
      <c r="D105" s="213" t="s">
        <v>152</v>
      </c>
      <c r="E105" s="214" t="s">
        <v>1489</v>
      </c>
      <c r="F105" s="215" t="s">
        <v>1490</v>
      </c>
      <c r="G105" s="216" t="s">
        <v>1464</v>
      </c>
      <c r="H105" s="217">
        <v>6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47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157</v>
      </c>
      <c r="AT105" s="224" t="s">
        <v>152</v>
      </c>
      <c r="AU105" s="224" t="s">
        <v>82</v>
      </c>
      <c r="AY105" s="18" t="s">
        <v>149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82</v>
      </c>
      <c r="BK105" s="225">
        <f>ROUND(I105*H105,2)</f>
        <v>0</v>
      </c>
      <c r="BL105" s="18" t="s">
        <v>157</v>
      </c>
      <c r="BM105" s="224" t="s">
        <v>1491</v>
      </c>
    </row>
    <row r="106" s="2" customFormat="1" ht="16.5" customHeight="1">
      <c r="A106" s="39"/>
      <c r="B106" s="40"/>
      <c r="C106" s="213" t="s">
        <v>232</v>
      </c>
      <c r="D106" s="213" t="s">
        <v>152</v>
      </c>
      <c r="E106" s="214" t="s">
        <v>1492</v>
      </c>
      <c r="F106" s="215" t="s">
        <v>1493</v>
      </c>
      <c r="G106" s="216" t="s">
        <v>1457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157</v>
      </c>
      <c r="AT106" s="224" t="s">
        <v>152</v>
      </c>
      <c r="AU106" s="224" t="s">
        <v>82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157</v>
      </c>
      <c r="BM106" s="224" t="s">
        <v>1494</v>
      </c>
    </row>
    <row r="107" s="2" customFormat="1" ht="16.5" customHeight="1">
      <c r="A107" s="39"/>
      <c r="B107" s="40"/>
      <c r="C107" s="213" t="s">
        <v>237</v>
      </c>
      <c r="D107" s="213" t="s">
        <v>152</v>
      </c>
      <c r="E107" s="214" t="s">
        <v>1495</v>
      </c>
      <c r="F107" s="215" t="s">
        <v>1496</v>
      </c>
      <c r="G107" s="216" t="s">
        <v>1457</v>
      </c>
      <c r="H107" s="217">
        <v>1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47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157</v>
      </c>
      <c r="AT107" s="224" t="s">
        <v>152</v>
      </c>
      <c r="AU107" s="224" t="s">
        <v>82</v>
      </c>
      <c r="AY107" s="18" t="s">
        <v>149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82</v>
      </c>
      <c r="BK107" s="225">
        <f>ROUND(I107*H107,2)</f>
        <v>0</v>
      </c>
      <c r="BL107" s="18" t="s">
        <v>157</v>
      </c>
      <c r="BM107" s="224" t="s">
        <v>1497</v>
      </c>
    </row>
    <row r="108" s="12" customFormat="1" ht="25.92" customHeight="1">
      <c r="A108" s="12"/>
      <c r="B108" s="197"/>
      <c r="C108" s="198"/>
      <c r="D108" s="199" t="s">
        <v>75</v>
      </c>
      <c r="E108" s="200" t="s">
        <v>1498</v>
      </c>
      <c r="F108" s="200" t="s">
        <v>1499</v>
      </c>
      <c r="G108" s="198"/>
      <c r="H108" s="198"/>
      <c r="I108" s="201"/>
      <c r="J108" s="202">
        <f>BK108</f>
        <v>0</v>
      </c>
      <c r="K108" s="198"/>
      <c r="L108" s="203"/>
      <c r="M108" s="204"/>
      <c r="N108" s="205"/>
      <c r="O108" s="205"/>
      <c r="P108" s="206">
        <f>SUM(P109:P116)</f>
        <v>0</v>
      </c>
      <c r="Q108" s="205"/>
      <c r="R108" s="206">
        <f>SUM(R109:R116)</f>
        <v>0</v>
      </c>
      <c r="S108" s="205"/>
      <c r="T108" s="207">
        <f>SUM(T109:T116)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8" t="s">
        <v>82</v>
      </c>
      <c r="AT108" s="209" t="s">
        <v>75</v>
      </c>
      <c r="AU108" s="209" t="s">
        <v>76</v>
      </c>
      <c r="AY108" s="208" t="s">
        <v>149</v>
      </c>
      <c r="BK108" s="210">
        <f>SUM(BK109:BK116)</f>
        <v>0</v>
      </c>
    </row>
    <row r="109" s="2" customFormat="1" ht="16.5" customHeight="1">
      <c r="A109" s="39"/>
      <c r="B109" s="40"/>
      <c r="C109" s="213" t="s">
        <v>8</v>
      </c>
      <c r="D109" s="213" t="s">
        <v>152</v>
      </c>
      <c r="E109" s="214" t="s">
        <v>1500</v>
      </c>
      <c r="F109" s="215" t="s">
        <v>1501</v>
      </c>
      <c r="G109" s="216" t="s">
        <v>1464</v>
      </c>
      <c r="H109" s="217">
        <v>40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47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157</v>
      </c>
      <c r="AT109" s="224" t="s">
        <v>152</v>
      </c>
      <c r="AU109" s="224" t="s">
        <v>82</v>
      </c>
      <c r="AY109" s="18" t="s">
        <v>149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82</v>
      </c>
      <c r="BK109" s="225">
        <f>ROUND(I109*H109,2)</f>
        <v>0</v>
      </c>
      <c r="BL109" s="18" t="s">
        <v>157</v>
      </c>
      <c r="BM109" s="224" t="s">
        <v>1502</v>
      </c>
    </row>
    <row r="110" s="2" customFormat="1" ht="16.5" customHeight="1">
      <c r="A110" s="39"/>
      <c r="B110" s="40"/>
      <c r="C110" s="213" t="s">
        <v>247</v>
      </c>
      <c r="D110" s="213" t="s">
        <v>152</v>
      </c>
      <c r="E110" s="214" t="s">
        <v>1503</v>
      </c>
      <c r="F110" s="215" t="s">
        <v>1504</v>
      </c>
      <c r="G110" s="216" t="s">
        <v>155</v>
      </c>
      <c r="H110" s="217">
        <v>2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157</v>
      </c>
      <c r="AT110" s="224" t="s">
        <v>152</v>
      </c>
      <c r="AU110" s="224" t="s">
        <v>82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157</v>
      </c>
      <c r="BM110" s="224" t="s">
        <v>1505</v>
      </c>
    </row>
    <row r="111" s="2" customFormat="1" ht="21.75" customHeight="1">
      <c r="A111" s="39"/>
      <c r="B111" s="40"/>
      <c r="C111" s="213" t="s">
        <v>254</v>
      </c>
      <c r="D111" s="213" t="s">
        <v>152</v>
      </c>
      <c r="E111" s="214" t="s">
        <v>1506</v>
      </c>
      <c r="F111" s="215" t="s">
        <v>1507</v>
      </c>
      <c r="G111" s="216" t="s">
        <v>155</v>
      </c>
      <c r="H111" s="217">
        <v>12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47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157</v>
      </c>
      <c r="AT111" s="224" t="s">
        <v>152</v>
      </c>
      <c r="AU111" s="224" t="s">
        <v>82</v>
      </c>
      <c r="AY111" s="18" t="s">
        <v>149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157</v>
      </c>
      <c r="BM111" s="224" t="s">
        <v>1508</v>
      </c>
    </row>
    <row r="112" s="2" customFormat="1" ht="21.75" customHeight="1">
      <c r="A112" s="39"/>
      <c r="B112" s="40"/>
      <c r="C112" s="213" t="s">
        <v>260</v>
      </c>
      <c r="D112" s="213" t="s">
        <v>152</v>
      </c>
      <c r="E112" s="214" t="s">
        <v>1509</v>
      </c>
      <c r="F112" s="215" t="s">
        <v>1510</v>
      </c>
      <c r="G112" s="216" t="s">
        <v>155</v>
      </c>
      <c r="H112" s="217">
        <v>14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47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157</v>
      </c>
      <c r="AT112" s="224" t="s">
        <v>152</v>
      </c>
      <c r="AU112" s="224" t="s">
        <v>82</v>
      </c>
      <c r="AY112" s="18" t="s">
        <v>149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82</v>
      </c>
      <c r="BK112" s="225">
        <f>ROUND(I112*H112,2)</f>
        <v>0</v>
      </c>
      <c r="BL112" s="18" t="s">
        <v>157</v>
      </c>
      <c r="BM112" s="224" t="s">
        <v>1511</v>
      </c>
    </row>
    <row r="113" s="2" customFormat="1" ht="24.15" customHeight="1">
      <c r="A113" s="39"/>
      <c r="B113" s="40"/>
      <c r="C113" s="213" t="s">
        <v>266</v>
      </c>
      <c r="D113" s="213" t="s">
        <v>152</v>
      </c>
      <c r="E113" s="214" t="s">
        <v>1512</v>
      </c>
      <c r="F113" s="215" t="s">
        <v>1513</v>
      </c>
      <c r="G113" s="216" t="s">
        <v>175</v>
      </c>
      <c r="H113" s="217">
        <v>75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157</v>
      </c>
      <c r="AT113" s="224" t="s">
        <v>152</v>
      </c>
      <c r="AU113" s="224" t="s">
        <v>82</v>
      </c>
      <c r="AY113" s="18" t="s">
        <v>149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82</v>
      </c>
      <c r="BK113" s="225">
        <f>ROUND(I113*H113,2)</f>
        <v>0</v>
      </c>
      <c r="BL113" s="18" t="s">
        <v>157</v>
      </c>
      <c r="BM113" s="224" t="s">
        <v>1514</v>
      </c>
    </row>
    <row r="114" s="2" customFormat="1" ht="16.5" customHeight="1">
      <c r="A114" s="39"/>
      <c r="B114" s="40"/>
      <c r="C114" s="213" t="s">
        <v>272</v>
      </c>
      <c r="D114" s="213" t="s">
        <v>152</v>
      </c>
      <c r="E114" s="214" t="s">
        <v>1515</v>
      </c>
      <c r="F114" s="215" t="s">
        <v>1516</v>
      </c>
      <c r="G114" s="216" t="s">
        <v>155</v>
      </c>
      <c r="H114" s="217">
        <v>40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47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157</v>
      </c>
      <c r="AT114" s="224" t="s">
        <v>152</v>
      </c>
      <c r="AU114" s="224" t="s">
        <v>82</v>
      </c>
      <c r="AY114" s="18" t="s">
        <v>149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82</v>
      </c>
      <c r="BK114" s="225">
        <f>ROUND(I114*H114,2)</f>
        <v>0</v>
      </c>
      <c r="BL114" s="18" t="s">
        <v>157</v>
      </c>
      <c r="BM114" s="224" t="s">
        <v>1517</v>
      </c>
    </row>
    <row r="115" s="2" customFormat="1" ht="21.75" customHeight="1">
      <c r="A115" s="39"/>
      <c r="B115" s="40"/>
      <c r="C115" s="213" t="s">
        <v>7</v>
      </c>
      <c r="D115" s="213" t="s">
        <v>152</v>
      </c>
      <c r="E115" s="214" t="s">
        <v>1518</v>
      </c>
      <c r="F115" s="215" t="s">
        <v>1519</v>
      </c>
      <c r="G115" s="216" t="s">
        <v>1457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157</v>
      </c>
      <c r="AT115" s="224" t="s">
        <v>152</v>
      </c>
      <c r="AU115" s="224" t="s">
        <v>82</v>
      </c>
      <c r="AY115" s="18" t="s">
        <v>149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82</v>
      </c>
      <c r="BK115" s="225">
        <f>ROUND(I115*H115,2)</f>
        <v>0</v>
      </c>
      <c r="BL115" s="18" t="s">
        <v>157</v>
      </c>
      <c r="BM115" s="224" t="s">
        <v>1520</v>
      </c>
    </row>
    <row r="116" s="2" customFormat="1" ht="16.5" customHeight="1">
      <c r="A116" s="39"/>
      <c r="B116" s="40"/>
      <c r="C116" s="213" t="s">
        <v>282</v>
      </c>
      <c r="D116" s="213" t="s">
        <v>152</v>
      </c>
      <c r="E116" s="214" t="s">
        <v>1521</v>
      </c>
      <c r="F116" s="215" t="s">
        <v>1522</v>
      </c>
      <c r="G116" s="216" t="s">
        <v>1457</v>
      </c>
      <c r="H116" s="217">
        <v>1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157</v>
      </c>
      <c r="AT116" s="224" t="s">
        <v>152</v>
      </c>
      <c r="AU116" s="224" t="s">
        <v>82</v>
      </c>
      <c r="AY116" s="18" t="s">
        <v>149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82</v>
      </c>
      <c r="BK116" s="225">
        <f>ROUND(I116*H116,2)</f>
        <v>0</v>
      </c>
      <c r="BL116" s="18" t="s">
        <v>157</v>
      </c>
      <c r="BM116" s="224" t="s">
        <v>1523</v>
      </c>
    </row>
    <row r="117" s="12" customFormat="1" ht="25.92" customHeight="1">
      <c r="A117" s="12"/>
      <c r="B117" s="197"/>
      <c r="C117" s="198"/>
      <c r="D117" s="199" t="s">
        <v>75</v>
      </c>
      <c r="E117" s="200" t="s">
        <v>1524</v>
      </c>
      <c r="F117" s="200" t="s">
        <v>1525</v>
      </c>
      <c r="G117" s="198"/>
      <c r="H117" s="198"/>
      <c r="I117" s="201"/>
      <c r="J117" s="202">
        <f>BK117</f>
        <v>0</v>
      </c>
      <c r="K117" s="198"/>
      <c r="L117" s="203"/>
      <c r="M117" s="204"/>
      <c r="N117" s="205"/>
      <c r="O117" s="205"/>
      <c r="P117" s="206">
        <f>SUM(P118:P125)</f>
        <v>0</v>
      </c>
      <c r="Q117" s="205"/>
      <c r="R117" s="206">
        <f>SUM(R118:R125)</f>
        <v>0</v>
      </c>
      <c r="S117" s="205"/>
      <c r="T117" s="207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82</v>
      </c>
      <c r="AT117" s="209" t="s">
        <v>75</v>
      </c>
      <c r="AU117" s="209" t="s">
        <v>76</v>
      </c>
      <c r="AY117" s="208" t="s">
        <v>149</v>
      </c>
      <c r="BK117" s="210">
        <f>SUM(BK118:BK125)</f>
        <v>0</v>
      </c>
    </row>
    <row r="118" s="2" customFormat="1" ht="16.5" customHeight="1">
      <c r="A118" s="39"/>
      <c r="B118" s="40"/>
      <c r="C118" s="213" t="s">
        <v>271</v>
      </c>
      <c r="D118" s="213" t="s">
        <v>152</v>
      </c>
      <c r="E118" s="214" t="s">
        <v>1526</v>
      </c>
      <c r="F118" s="215" t="s">
        <v>1527</v>
      </c>
      <c r="G118" s="216" t="s">
        <v>1464</v>
      </c>
      <c r="H118" s="217">
        <v>40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157</v>
      </c>
      <c r="AT118" s="224" t="s">
        <v>152</v>
      </c>
      <c r="AU118" s="224" t="s">
        <v>82</v>
      </c>
      <c r="AY118" s="18" t="s">
        <v>149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82</v>
      </c>
      <c r="BK118" s="225">
        <f>ROUND(I118*H118,2)</f>
        <v>0</v>
      </c>
      <c r="BL118" s="18" t="s">
        <v>157</v>
      </c>
      <c r="BM118" s="224" t="s">
        <v>1528</v>
      </c>
    </row>
    <row r="119" s="2" customFormat="1" ht="16.5" customHeight="1">
      <c r="A119" s="39"/>
      <c r="B119" s="40"/>
      <c r="C119" s="213" t="s">
        <v>293</v>
      </c>
      <c r="D119" s="213" t="s">
        <v>152</v>
      </c>
      <c r="E119" s="214" t="s">
        <v>1529</v>
      </c>
      <c r="F119" s="215" t="s">
        <v>1530</v>
      </c>
      <c r="G119" s="216" t="s">
        <v>1464</v>
      </c>
      <c r="H119" s="217">
        <v>2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47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157</v>
      </c>
      <c r="AT119" s="224" t="s">
        <v>152</v>
      </c>
      <c r="AU119" s="224" t="s">
        <v>82</v>
      </c>
      <c r="AY119" s="18" t="s">
        <v>149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82</v>
      </c>
      <c r="BK119" s="225">
        <f>ROUND(I119*H119,2)</f>
        <v>0</v>
      </c>
      <c r="BL119" s="18" t="s">
        <v>157</v>
      </c>
      <c r="BM119" s="224" t="s">
        <v>1531</v>
      </c>
    </row>
    <row r="120" s="2" customFormat="1" ht="16.5" customHeight="1">
      <c r="A120" s="39"/>
      <c r="B120" s="40"/>
      <c r="C120" s="213" t="s">
        <v>300</v>
      </c>
      <c r="D120" s="213" t="s">
        <v>152</v>
      </c>
      <c r="E120" s="214" t="s">
        <v>1532</v>
      </c>
      <c r="F120" s="215" t="s">
        <v>1533</v>
      </c>
      <c r="G120" s="216" t="s">
        <v>175</v>
      </c>
      <c r="H120" s="217">
        <v>75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157</v>
      </c>
      <c r="AT120" s="224" t="s">
        <v>152</v>
      </c>
      <c r="AU120" s="224" t="s">
        <v>82</v>
      </c>
      <c r="AY120" s="18" t="s">
        <v>149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82</v>
      </c>
      <c r="BK120" s="225">
        <f>ROUND(I120*H120,2)</f>
        <v>0</v>
      </c>
      <c r="BL120" s="18" t="s">
        <v>157</v>
      </c>
      <c r="BM120" s="224" t="s">
        <v>1534</v>
      </c>
    </row>
    <row r="121" s="2" customFormat="1" ht="16.5" customHeight="1">
      <c r="A121" s="39"/>
      <c r="B121" s="40"/>
      <c r="C121" s="213" t="s">
        <v>306</v>
      </c>
      <c r="D121" s="213" t="s">
        <v>152</v>
      </c>
      <c r="E121" s="214" t="s">
        <v>1535</v>
      </c>
      <c r="F121" s="215" t="s">
        <v>1536</v>
      </c>
      <c r="G121" s="216" t="s">
        <v>1464</v>
      </c>
      <c r="H121" s="217">
        <v>40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157</v>
      </c>
      <c r="AT121" s="224" t="s">
        <v>152</v>
      </c>
      <c r="AU121" s="224" t="s">
        <v>82</v>
      </c>
      <c r="AY121" s="18" t="s">
        <v>149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157</v>
      </c>
      <c r="BM121" s="224" t="s">
        <v>1537</v>
      </c>
    </row>
    <row r="122" s="2" customFormat="1" ht="16.5" customHeight="1">
      <c r="A122" s="39"/>
      <c r="B122" s="40"/>
      <c r="C122" s="213" t="s">
        <v>311</v>
      </c>
      <c r="D122" s="213" t="s">
        <v>152</v>
      </c>
      <c r="E122" s="214" t="s">
        <v>1538</v>
      </c>
      <c r="F122" s="215" t="s">
        <v>1539</v>
      </c>
      <c r="G122" s="216" t="s">
        <v>1457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157</v>
      </c>
      <c r="AT122" s="224" t="s">
        <v>152</v>
      </c>
      <c r="AU122" s="224" t="s">
        <v>82</v>
      </c>
      <c r="AY122" s="18" t="s">
        <v>149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82</v>
      </c>
      <c r="BK122" s="225">
        <f>ROUND(I122*H122,2)</f>
        <v>0</v>
      </c>
      <c r="BL122" s="18" t="s">
        <v>157</v>
      </c>
      <c r="BM122" s="224" t="s">
        <v>1540</v>
      </c>
    </row>
    <row r="123" s="2" customFormat="1" ht="16.5" customHeight="1">
      <c r="A123" s="39"/>
      <c r="B123" s="40"/>
      <c r="C123" s="213" t="s">
        <v>316</v>
      </c>
      <c r="D123" s="213" t="s">
        <v>152</v>
      </c>
      <c r="E123" s="214" t="s">
        <v>1541</v>
      </c>
      <c r="F123" s="215" t="s">
        <v>1542</v>
      </c>
      <c r="G123" s="216" t="s">
        <v>1457</v>
      </c>
      <c r="H123" s="217">
        <v>1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157</v>
      </c>
      <c r="AT123" s="224" t="s">
        <v>152</v>
      </c>
      <c r="AU123" s="224" t="s">
        <v>82</v>
      </c>
      <c r="AY123" s="18" t="s">
        <v>149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82</v>
      </c>
      <c r="BK123" s="225">
        <f>ROUND(I123*H123,2)</f>
        <v>0</v>
      </c>
      <c r="BL123" s="18" t="s">
        <v>157</v>
      </c>
      <c r="BM123" s="224" t="s">
        <v>1543</v>
      </c>
    </row>
    <row r="124" s="2" customFormat="1" ht="16.5" customHeight="1">
      <c r="A124" s="39"/>
      <c r="B124" s="40"/>
      <c r="C124" s="213" t="s">
        <v>322</v>
      </c>
      <c r="D124" s="213" t="s">
        <v>152</v>
      </c>
      <c r="E124" s="214" t="s">
        <v>1544</v>
      </c>
      <c r="F124" s="215" t="s">
        <v>1493</v>
      </c>
      <c r="G124" s="216" t="s">
        <v>1457</v>
      </c>
      <c r="H124" s="217">
        <v>1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157</v>
      </c>
      <c r="AT124" s="224" t="s">
        <v>152</v>
      </c>
      <c r="AU124" s="224" t="s">
        <v>82</v>
      </c>
      <c r="AY124" s="18" t="s">
        <v>149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82</v>
      </c>
      <c r="BK124" s="225">
        <f>ROUND(I124*H124,2)</f>
        <v>0</v>
      </c>
      <c r="BL124" s="18" t="s">
        <v>157</v>
      </c>
      <c r="BM124" s="224" t="s">
        <v>1545</v>
      </c>
    </row>
    <row r="125" s="2" customFormat="1" ht="16.5" customHeight="1">
      <c r="A125" s="39"/>
      <c r="B125" s="40"/>
      <c r="C125" s="213" t="s">
        <v>332</v>
      </c>
      <c r="D125" s="213" t="s">
        <v>152</v>
      </c>
      <c r="E125" s="214" t="s">
        <v>1546</v>
      </c>
      <c r="F125" s="215" t="s">
        <v>1496</v>
      </c>
      <c r="G125" s="216" t="s">
        <v>1457</v>
      </c>
      <c r="H125" s="217">
        <v>1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157</v>
      </c>
      <c r="AT125" s="224" t="s">
        <v>152</v>
      </c>
      <c r="AU125" s="224" t="s">
        <v>82</v>
      </c>
      <c r="AY125" s="18" t="s">
        <v>149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82</v>
      </c>
      <c r="BK125" s="225">
        <f>ROUND(I125*H125,2)</f>
        <v>0</v>
      </c>
      <c r="BL125" s="18" t="s">
        <v>157</v>
      </c>
      <c r="BM125" s="224" t="s">
        <v>1547</v>
      </c>
    </row>
    <row r="126" s="12" customFormat="1" ht="25.92" customHeight="1">
      <c r="A126" s="12"/>
      <c r="B126" s="197"/>
      <c r="C126" s="198"/>
      <c r="D126" s="199" t="s">
        <v>75</v>
      </c>
      <c r="E126" s="200" t="s">
        <v>1548</v>
      </c>
      <c r="F126" s="200" t="s">
        <v>1549</v>
      </c>
      <c r="G126" s="198"/>
      <c r="H126" s="198"/>
      <c r="I126" s="201"/>
      <c r="J126" s="202">
        <f>BK126</f>
        <v>0</v>
      </c>
      <c r="K126" s="198"/>
      <c r="L126" s="203"/>
      <c r="M126" s="204"/>
      <c r="N126" s="205"/>
      <c r="O126" s="205"/>
      <c r="P126" s="206">
        <f>P127</f>
        <v>0</v>
      </c>
      <c r="Q126" s="205"/>
      <c r="R126" s="206">
        <f>R127</f>
        <v>0</v>
      </c>
      <c r="S126" s="205"/>
      <c r="T126" s="207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82</v>
      </c>
      <c r="AT126" s="209" t="s">
        <v>75</v>
      </c>
      <c r="AU126" s="209" t="s">
        <v>76</v>
      </c>
      <c r="AY126" s="208" t="s">
        <v>149</v>
      </c>
      <c r="BK126" s="210">
        <f>BK127</f>
        <v>0</v>
      </c>
    </row>
    <row r="127" s="2" customFormat="1" ht="21.75" customHeight="1">
      <c r="A127" s="39"/>
      <c r="B127" s="40"/>
      <c r="C127" s="213" t="s">
        <v>337</v>
      </c>
      <c r="D127" s="213" t="s">
        <v>152</v>
      </c>
      <c r="E127" s="214" t="s">
        <v>1550</v>
      </c>
      <c r="F127" s="215" t="s">
        <v>1551</v>
      </c>
      <c r="G127" s="216" t="s">
        <v>1457</v>
      </c>
      <c r="H127" s="217">
        <v>1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47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157</v>
      </c>
      <c r="AT127" s="224" t="s">
        <v>152</v>
      </c>
      <c r="AU127" s="224" t="s">
        <v>82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82</v>
      </c>
      <c r="BK127" s="225">
        <f>ROUND(I127*H127,2)</f>
        <v>0</v>
      </c>
      <c r="BL127" s="18" t="s">
        <v>157</v>
      </c>
      <c r="BM127" s="224" t="s">
        <v>1552</v>
      </c>
    </row>
    <row r="128" s="12" customFormat="1" ht="25.92" customHeight="1">
      <c r="A128" s="12"/>
      <c r="B128" s="197"/>
      <c r="C128" s="198"/>
      <c r="D128" s="199" t="s">
        <v>75</v>
      </c>
      <c r="E128" s="200" t="s">
        <v>1553</v>
      </c>
      <c r="F128" s="200" t="s">
        <v>1554</v>
      </c>
      <c r="G128" s="198"/>
      <c r="H128" s="198"/>
      <c r="I128" s="201"/>
      <c r="J128" s="202">
        <f>BK128</f>
        <v>0</v>
      </c>
      <c r="K128" s="198"/>
      <c r="L128" s="203"/>
      <c r="M128" s="204"/>
      <c r="N128" s="205"/>
      <c r="O128" s="205"/>
      <c r="P128" s="206">
        <f>SUM(P129:P131)</f>
        <v>0</v>
      </c>
      <c r="Q128" s="205"/>
      <c r="R128" s="206">
        <f>SUM(R129:R131)</f>
        <v>0</v>
      </c>
      <c r="S128" s="205"/>
      <c r="T128" s="207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82</v>
      </c>
      <c r="AT128" s="209" t="s">
        <v>75</v>
      </c>
      <c r="AU128" s="209" t="s">
        <v>76</v>
      </c>
      <c r="AY128" s="208" t="s">
        <v>149</v>
      </c>
      <c r="BK128" s="210">
        <f>SUM(BK129:BK131)</f>
        <v>0</v>
      </c>
    </row>
    <row r="129" s="2" customFormat="1" ht="16.5" customHeight="1">
      <c r="A129" s="39"/>
      <c r="B129" s="40"/>
      <c r="C129" s="213" t="s">
        <v>342</v>
      </c>
      <c r="D129" s="213" t="s">
        <v>152</v>
      </c>
      <c r="E129" s="214" t="s">
        <v>1555</v>
      </c>
      <c r="F129" s="215" t="s">
        <v>1556</v>
      </c>
      <c r="G129" s="216" t="s">
        <v>763</v>
      </c>
      <c r="H129" s="217">
        <v>8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157</v>
      </c>
      <c r="AT129" s="224" t="s">
        <v>152</v>
      </c>
      <c r="AU129" s="224" t="s">
        <v>82</v>
      </c>
      <c r="AY129" s="18" t="s">
        <v>149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82</v>
      </c>
      <c r="BK129" s="225">
        <f>ROUND(I129*H129,2)</f>
        <v>0</v>
      </c>
      <c r="BL129" s="18" t="s">
        <v>157</v>
      </c>
      <c r="BM129" s="224" t="s">
        <v>1557</v>
      </c>
    </row>
    <row r="130" s="2" customFormat="1" ht="21.75" customHeight="1">
      <c r="A130" s="39"/>
      <c r="B130" s="40"/>
      <c r="C130" s="213" t="s">
        <v>348</v>
      </c>
      <c r="D130" s="213" t="s">
        <v>152</v>
      </c>
      <c r="E130" s="214" t="s">
        <v>1558</v>
      </c>
      <c r="F130" s="215" t="s">
        <v>1559</v>
      </c>
      <c r="G130" s="216" t="s">
        <v>763</v>
      </c>
      <c r="H130" s="217">
        <v>4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47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157</v>
      </c>
      <c r="AT130" s="224" t="s">
        <v>152</v>
      </c>
      <c r="AU130" s="224" t="s">
        <v>82</v>
      </c>
      <c r="AY130" s="18" t="s">
        <v>149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82</v>
      </c>
      <c r="BK130" s="225">
        <f>ROUND(I130*H130,2)</f>
        <v>0</v>
      </c>
      <c r="BL130" s="18" t="s">
        <v>157</v>
      </c>
      <c r="BM130" s="224" t="s">
        <v>1560</v>
      </c>
    </row>
    <row r="131" s="2" customFormat="1" ht="16.5" customHeight="1">
      <c r="A131" s="39"/>
      <c r="B131" s="40"/>
      <c r="C131" s="213" t="s">
        <v>355</v>
      </c>
      <c r="D131" s="213" t="s">
        <v>152</v>
      </c>
      <c r="E131" s="214" t="s">
        <v>1561</v>
      </c>
      <c r="F131" s="215" t="s">
        <v>1562</v>
      </c>
      <c r="G131" s="216" t="s">
        <v>763</v>
      </c>
      <c r="H131" s="217">
        <v>8</v>
      </c>
      <c r="I131" s="218"/>
      <c r="J131" s="219">
        <f>ROUND(I131*H131,2)</f>
        <v>0</v>
      </c>
      <c r="K131" s="215" t="s">
        <v>19</v>
      </c>
      <c r="L131" s="45"/>
      <c r="M131" s="281" t="s">
        <v>19</v>
      </c>
      <c r="N131" s="282" t="s">
        <v>47</v>
      </c>
      <c r="O131" s="279"/>
      <c r="P131" s="283">
        <f>O131*H131</f>
        <v>0</v>
      </c>
      <c r="Q131" s="283">
        <v>0</v>
      </c>
      <c r="R131" s="283">
        <f>Q131*H131</f>
        <v>0</v>
      </c>
      <c r="S131" s="283">
        <v>0</v>
      </c>
      <c r="T131" s="28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157</v>
      </c>
      <c r="AT131" s="224" t="s">
        <v>152</v>
      </c>
      <c r="AU131" s="224" t="s">
        <v>82</v>
      </c>
      <c r="AY131" s="18" t="s">
        <v>149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82</v>
      </c>
      <c r="BK131" s="225">
        <f>ROUND(I131*H131,2)</f>
        <v>0</v>
      </c>
      <c r="BL131" s="18" t="s">
        <v>157</v>
      </c>
      <c r="BM131" s="224" t="s">
        <v>1563</v>
      </c>
    </row>
    <row r="132" s="2" customFormat="1" ht="6.96" customHeight="1">
      <c r="A132" s="39"/>
      <c r="B132" s="60"/>
      <c r="C132" s="61"/>
      <c r="D132" s="61"/>
      <c r="E132" s="61"/>
      <c r="F132" s="61"/>
      <c r="G132" s="61"/>
      <c r="H132" s="61"/>
      <c r="I132" s="61"/>
      <c r="J132" s="61"/>
      <c r="K132" s="61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D8DlLTYoIZqDZpAaalyb1Y3ZwDbXXS7c34RphoovWXcT2NcWOfeU0C0w+eye64TdU+3tsiQnVoNVgG0TE+HV1Q==" hashValue="FTrEMiOZs7/q+2sg6hJCQM6fTMx9C7Ht2nrjnz36aNrnu1972fs/Brch9G9TNZIf0NWEsSorqoV4bKMaHG/4IQ==" algorithmName="SHA-512" password="CC35"/>
  <autoFilter ref="C90:K1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stávajícího urgentního příjmu</v>
      </c>
      <c r="F7" s="143"/>
      <c r="G7" s="143"/>
      <c r="H7" s="143"/>
      <c r="L7" s="21"/>
    </row>
    <row r="8" s="1" customFormat="1" ht="12" customHeight="1">
      <c r="B8" s="21"/>
      <c r="D8" s="143" t="s">
        <v>108</v>
      </c>
      <c r="L8" s="21"/>
    </row>
    <row r="9" s="2" customFormat="1" ht="16.5" customHeight="1">
      <c r="A9" s="39"/>
      <c r="B9" s="45"/>
      <c r="C9" s="39"/>
      <c r="D9" s="39"/>
      <c r="E9" s="144" t="s">
        <v>109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1564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16. 8. 2021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39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ROUND((SUM(BE87:BE232)),  2)</f>
        <v>0</v>
      </c>
      <c r="G35" s="39"/>
      <c r="H35" s="39"/>
      <c r="I35" s="158">
        <v>0.20999999999999999</v>
      </c>
      <c r="J35" s="157">
        <f>ROUND(((SUM(BE87:BE232))*I35),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ROUND((SUM(BF87:BF232)),  2)</f>
        <v>0</v>
      </c>
      <c r="G36" s="39"/>
      <c r="H36" s="39"/>
      <c r="I36" s="158">
        <v>0.14999999999999999</v>
      </c>
      <c r="J36" s="157">
        <f>ROUND(((SUM(BF87:BF232))*I36),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ROUND((SUM(BG87:BG232)),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ROUND((SUM(BH87:BH232)),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ROUND((SUM(BI87:BI232)),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stávajícího urgentního příjmu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01 - D.1.8 - Vzduchotechnika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Vydmuchov 399/5, Karviná - Ráj</v>
      </c>
      <c r="G56" s="41"/>
      <c r="H56" s="41"/>
      <c r="I56" s="33" t="s">
        <v>23</v>
      </c>
      <c r="J56" s="73" t="str">
        <f>IF(J14="","",J14)</f>
        <v>16. 8. 2021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s poliklinikou Karviná-Ráj, p. o.</v>
      </c>
      <c r="G58" s="41"/>
      <c r="H58" s="41"/>
      <c r="I58" s="33" t="s">
        <v>33</v>
      </c>
      <c r="J58" s="37" t="str">
        <f>E23</f>
        <v>HAMROZI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Walach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113</v>
      </c>
      <c r="D61" s="172"/>
      <c r="E61" s="172"/>
      <c r="F61" s="172"/>
      <c r="G61" s="172"/>
      <c r="H61" s="172"/>
      <c r="I61" s="172"/>
      <c r="J61" s="173" t="s">
        <v>114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5"/>
      <c r="C64" s="176"/>
      <c r="D64" s="177" t="s">
        <v>122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1565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134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Rekonstrukce stávajícího urgentního příjmu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108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109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110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SO 01 - D.1.8 - Vzduchotechnika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Vydmuchov 399/5, Karviná - Ráj</v>
      </c>
      <c r="G81" s="41"/>
      <c r="H81" s="41"/>
      <c r="I81" s="33" t="s">
        <v>23</v>
      </c>
      <c r="J81" s="73" t="str">
        <f>IF(J14="","",J14)</f>
        <v>16. 8. 2021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Nemocnice s poliklinikou Karviná-Ráj, p. o.</v>
      </c>
      <c r="G83" s="41"/>
      <c r="H83" s="41"/>
      <c r="I83" s="33" t="s">
        <v>33</v>
      </c>
      <c r="J83" s="37" t="str">
        <f>E23</f>
        <v>HAMROZI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IF(E20="","",E20)</f>
        <v>Vyplň údaj</v>
      </c>
      <c r="G84" s="41"/>
      <c r="H84" s="41"/>
      <c r="I84" s="33" t="s">
        <v>38</v>
      </c>
      <c r="J84" s="37" t="str">
        <f>E26</f>
        <v>Walach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135</v>
      </c>
      <c r="D86" s="189" t="s">
        <v>61</v>
      </c>
      <c r="E86" s="189" t="s">
        <v>57</v>
      </c>
      <c r="F86" s="189" t="s">
        <v>58</v>
      </c>
      <c r="G86" s="189" t="s">
        <v>136</v>
      </c>
      <c r="H86" s="189" t="s">
        <v>137</v>
      </c>
      <c r="I86" s="189" t="s">
        <v>138</v>
      </c>
      <c r="J86" s="189" t="s">
        <v>114</v>
      </c>
      <c r="K86" s="190" t="s">
        <v>139</v>
      </c>
      <c r="L86" s="191"/>
      <c r="M86" s="93" t="s">
        <v>19</v>
      </c>
      <c r="N86" s="94" t="s">
        <v>46</v>
      </c>
      <c r="O86" s="94" t="s">
        <v>140</v>
      </c>
      <c r="P86" s="94" t="s">
        <v>141</v>
      </c>
      <c r="Q86" s="94" t="s">
        <v>142</v>
      </c>
      <c r="R86" s="94" t="s">
        <v>143</v>
      </c>
      <c r="S86" s="94" t="s">
        <v>144</v>
      </c>
      <c r="T86" s="95" t="s">
        <v>145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146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0.63629999999999998</v>
      </c>
      <c r="S87" s="97"/>
      <c r="T87" s="195">
        <f>T88</f>
        <v>0.10565999999999999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75</v>
      </c>
      <c r="AU87" s="18" t="s">
        <v>115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75</v>
      </c>
      <c r="E88" s="200" t="s">
        <v>360</v>
      </c>
      <c r="F88" s="200" t="s">
        <v>361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0.63629999999999998</v>
      </c>
      <c r="S88" s="205"/>
      <c r="T88" s="207">
        <f>T89</f>
        <v>0.10565999999999999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84</v>
      </c>
      <c r="AT88" s="209" t="s">
        <v>75</v>
      </c>
      <c r="AU88" s="209" t="s">
        <v>76</v>
      </c>
      <c r="AY88" s="208" t="s">
        <v>149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75</v>
      </c>
      <c r="E89" s="211" t="s">
        <v>1566</v>
      </c>
      <c r="F89" s="211" t="s">
        <v>103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SUM(P90:P232)</f>
        <v>0</v>
      </c>
      <c r="Q89" s="205"/>
      <c r="R89" s="206">
        <f>SUM(R90:R232)</f>
        <v>0.63629999999999998</v>
      </c>
      <c r="S89" s="205"/>
      <c r="T89" s="207">
        <f>SUM(T90:T232)</f>
        <v>0.10565999999999999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84</v>
      </c>
      <c r="AT89" s="209" t="s">
        <v>75</v>
      </c>
      <c r="AU89" s="209" t="s">
        <v>82</v>
      </c>
      <c r="AY89" s="208" t="s">
        <v>149</v>
      </c>
      <c r="BK89" s="210">
        <f>SUM(BK90:BK232)</f>
        <v>0</v>
      </c>
    </row>
    <row r="90" s="2" customFormat="1" ht="78" customHeight="1">
      <c r="A90" s="39"/>
      <c r="B90" s="40"/>
      <c r="C90" s="213" t="s">
        <v>82</v>
      </c>
      <c r="D90" s="213" t="s">
        <v>152</v>
      </c>
      <c r="E90" s="214" t="s">
        <v>1567</v>
      </c>
      <c r="F90" s="215" t="s">
        <v>1568</v>
      </c>
      <c r="G90" s="216" t="s">
        <v>459</v>
      </c>
      <c r="H90" s="217">
        <v>1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47</v>
      </c>
      <c r="O90" s="85"/>
      <c r="P90" s="222">
        <f>O90*H90</f>
        <v>0</v>
      </c>
      <c r="Q90" s="222">
        <v>0.10000000000000001</v>
      </c>
      <c r="R90" s="222">
        <f>Q90*H90</f>
        <v>0.10000000000000001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247</v>
      </c>
      <c r="AT90" s="224" t="s">
        <v>152</v>
      </c>
      <c r="AU90" s="224" t="s">
        <v>84</v>
      </c>
      <c r="AY90" s="18" t="s">
        <v>149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82</v>
      </c>
      <c r="BK90" s="225">
        <f>ROUND(I90*H90,2)</f>
        <v>0</v>
      </c>
      <c r="BL90" s="18" t="s">
        <v>247</v>
      </c>
      <c r="BM90" s="224" t="s">
        <v>1569</v>
      </c>
    </row>
    <row r="91" s="13" customFormat="1">
      <c r="A91" s="13"/>
      <c r="B91" s="231"/>
      <c r="C91" s="232"/>
      <c r="D91" s="233" t="s">
        <v>161</v>
      </c>
      <c r="E91" s="234" t="s">
        <v>19</v>
      </c>
      <c r="F91" s="235" t="s">
        <v>1570</v>
      </c>
      <c r="G91" s="232"/>
      <c r="H91" s="234" t="s">
        <v>19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1" t="s">
        <v>161</v>
      </c>
      <c r="AU91" s="241" t="s">
        <v>84</v>
      </c>
      <c r="AV91" s="13" t="s">
        <v>82</v>
      </c>
      <c r="AW91" s="13" t="s">
        <v>37</v>
      </c>
      <c r="AX91" s="13" t="s">
        <v>76</v>
      </c>
      <c r="AY91" s="241" t="s">
        <v>149</v>
      </c>
    </row>
    <row r="92" s="14" customFormat="1">
      <c r="A92" s="14"/>
      <c r="B92" s="242"/>
      <c r="C92" s="243"/>
      <c r="D92" s="233" t="s">
        <v>161</v>
      </c>
      <c r="E92" s="244" t="s">
        <v>19</v>
      </c>
      <c r="F92" s="245" t="s">
        <v>82</v>
      </c>
      <c r="G92" s="243"/>
      <c r="H92" s="246">
        <v>1</v>
      </c>
      <c r="I92" s="247"/>
      <c r="J92" s="243"/>
      <c r="K92" s="243"/>
      <c r="L92" s="248"/>
      <c r="M92" s="249"/>
      <c r="N92" s="250"/>
      <c r="O92" s="250"/>
      <c r="P92" s="250"/>
      <c r="Q92" s="250"/>
      <c r="R92" s="250"/>
      <c r="S92" s="250"/>
      <c r="T92" s="25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2" t="s">
        <v>161</v>
      </c>
      <c r="AU92" s="252" t="s">
        <v>84</v>
      </c>
      <c r="AV92" s="14" t="s">
        <v>84</v>
      </c>
      <c r="AW92" s="14" t="s">
        <v>37</v>
      </c>
      <c r="AX92" s="14" t="s">
        <v>82</v>
      </c>
      <c r="AY92" s="252" t="s">
        <v>149</v>
      </c>
    </row>
    <row r="93" s="2" customFormat="1" ht="78" customHeight="1">
      <c r="A93" s="39"/>
      <c r="B93" s="40"/>
      <c r="C93" s="213" t="s">
        <v>84</v>
      </c>
      <c r="D93" s="213" t="s">
        <v>152</v>
      </c>
      <c r="E93" s="214" t="s">
        <v>1571</v>
      </c>
      <c r="F93" s="215" t="s">
        <v>1572</v>
      </c>
      <c r="G93" s="216" t="s">
        <v>459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47</v>
      </c>
      <c r="O93" s="85"/>
      <c r="P93" s="222">
        <f>O93*H93</f>
        <v>0</v>
      </c>
      <c r="Q93" s="222">
        <v>0.10000000000000001</v>
      </c>
      <c r="R93" s="222">
        <f>Q93*H93</f>
        <v>0.10000000000000001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247</v>
      </c>
      <c r="AT93" s="224" t="s">
        <v>152</v>
      </c>
      <c r="AU93" s="224" t="s">
        <v>84</v>
      </c>
      <c r="AY93" s="18" t="s">
        <v>149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82</v>
      </c>
      <c r="BK93" s="225">
        <f>ROUND(I93*H93,2)</f>
        <v>0</v>
      </c>
      <c r="BL93" s="18" t="s">
        <v>247</v>
      </c>
      <c r="BM93" s="224" t="s">
        <v>1573</v>
      </c>
    </row>
    <row r="94" s="13" customFormat="1">
      <c r="A94" s="13"/>
      <c r="B94" s="231"/>
      <c r="C94" s="232"/>
      <c r="D94" s="233" t="s">
        <v>161</v>
      </c>
      <c r="E94" s="234" t="s">
        <v>19</v>
      </c>
      <c r="F94" s="235" t="s">
        <v>1570</v>
      </c>
      <c r="G94" s="232"/>
      <c r="H94" s="234" t="s">
        <v>19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161</v>
      </c>
      <c r="AU94" s="241" t="s">
        <v>84</v>
      </c>
      <c r="AV94" s="13" t="s">
        <v>82</v>
      </c>
      <c r="AW94" s="13" t="s">
        <v>37</v>
      </c>
      <c r="AX94" s="13" t="s">
        <v>76</v>
      </c>
      <c r="AY94" s="241" t="s">
        <v>149</v>
      </c>
    </row>
    <row r="95" s="14" customFormat="1">
      <c r="A95" s="14"/>
      <c r="B95" s="242"/>
      <c r="C95" s="243"/>
      <c r="D95" s="233" t="s">
        <v>161</v>
      </c>
      <c r="E95" s="244" t="s">
        <v>19</v>
      </c>
      <c r="F95" s="245" t="s">
        <v>82</v>
      </c>
      <c r="G95" s="243"/>
      <c r="H95" s="246">
        <v>1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161</v>
      </c>
      <c r="AU95" s="252" t="s">
        <v>84</v>
      </c>
      <c r="AV95" s="14" t="s">
        <v>84</v>
      </c>
      <c r="AW95" s="14" t="s">
        <v>37</v>
      </c>
      <c r="AX95" s="14" t="s">
        <v>82</v>
      </c>
      <c r="AY95" s="252" t="s">
        <v>149</v>
      </c>
    </row>
    <row r="96" s="2" customFormat="1" ht="78" customHeight="1">
      <c r="A96" s="39"/>
      <c r="B96" s="40"/>
      <c r="C96" s="213" t="s">
        <v>150</v>
      </c>
      <c r="D96" s="213" t="s">
        <v>152</v>
      </c>
      <c r="E96" s="214" t="s">
        <v>1574</v>
      </c>
      <c r="F96" s="215" t="s">
        <v>1575</v>
      </c>
      <c r="G96" s="216" t="s">
        <v>459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47</v>
      </c>
      <c r="O96" s="85"/>
      <c r="P96" s="222">
        <f>O96*H96</f>
        <v>0</v>
      </c>
      <c r="Q96" s="222">
        <v>0.10000000000000001</v>
      </c>
      <c r="R96" s="222">
        <f>Q96*H96</f>
        <v>0.10000000000000001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247</v>
      </c>
      <c r="AT96" s="224" t="s">
        <v>152</v>
      </c>
      <c r="AU96" s="224" t="s">
        <v>84</v>
      </c>
      <c r="AY96" s="18" t="s">
        <v>149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247</v>
      </c>
      <c r="BM96" s="224" t="s">
        <v>1576</v>
      </c>
    </row>
    <row r="97" s="13" customFormat="1">
      <c r="A97" s="13"/>
      <c r="B97" s="231"/>
      <c r="C97" s="232"/>
      <c r="D97" s="233" t="s">
        <v>161</v>
      </c>
      <c r="E97" s="234" t="s">
        <v>19</v>
      </c>
      <c r="F97" s="235" t="s">
        <v>1570</v>
      </c>
      <c r="G97" s="232"/>
      <c r="H97" s="234" t="s">
        <v>19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161</v>
      </c>
      <c r="AU97" s="241" t="s">
        <v>84</v>
      </c>
      <c r="AV97" s="13" t="s">
        <v>82</v>
      </c>
      <c r="AW97" s="13" t="s">
        <v>37</v>
      </c>
      <c r="AX97" s="13" t="s">
        <v>76</v>
      </c>
      <c r="AY97" s="241" t="s">
        <v>149</v>
      </c>
    </row>
    <row r="98" s="14" customFormat="1">
      <c r="A98" s="14"/>
      <c r="B98" s="242"/>
      <c r="C98" s="243"/>
      <c r="D98" s="233" t="s">
        <v>161</v>
      </c>
      <c r="E98" s="244" t="s">
        <v>19</v>
      </c>
      <c r="F98" s="245" t="s">
        <v>82</v>
      </c>
      <c r="G98" s="243"/>
      <c r="H98" s="246">
        <v>1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161</v>
      </c>
      <c r="AU98" s="252" t="s">
        <v>84</v>
      </c>
      <c r="AV98" s="14" t="s">
        <v>84</v>
      </c>
      <c r="AW98" s="14" t="s">
        <v>37</v>
      </c>
      <c r="AX98" s="14" t="s">
        <v>82</v>
      </c>
      <c r="AY98" s="252" t="s">
        <v>149</v>
      </c>
    </row>
    <row r="99" s="2" customFormat="1" ht="78" customHeight="1">
      <c r="A99" s="39"/>
      <c r="B99" s="40"/>
      <c r="C99" s="213" t="s">
        <v>157</v>
      </c>
      <c r="D99" s="213" t="s">
        <v>152</v>
      </c>
      <c r="E99" s="214" t="s">
        <v>1577</v>
      </c>
      <c r="F99" s="215" t="s">
        <v>1578</v>
      </c>
      <c r="G99" s="216" t="s">
        <v>459</v>
      </c>
      <c r="H99" s="217">
        <v>1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0.10000000000000001</v>
      </c>
      <c r="R99" s="222">
        <f>Q99*H99</f>
        <v>0.10000000000000001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247</v>
      </c>
      <c r="AT99" s="224" t="s">
        <v>152</v>
      </c>
      <c r="AU99" s="224" t="s">
        <v>84</v>
      </c>
      <c r="AY99" s="18" t="s">
        <v>149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82</v>
      </c>
      <c r="BK99" s="225">
        <f>ROUND(I99*H99,2)</f>
        <v>0</v>
      </c>
      <c r="BL99" s="18" t="s">
        <v>247</v>
      </c>
      <c r="BM99" s="224" t="s">
        <v>1579</v>
      </c>
    </row>
    <row r="100" s="13" customFormat="1">
      <c r="A100" s="13"/>
      <c r="B100" s="231"/>
      <c r="C100" s="232"/>
      <c r="D100" s="233" t="s">
        <v>161</v>
      </c>
      <c r="E100" s="234" t="s">
        <v>19</v>
      </c>
      <c r="F100" s="235" t="s">
        <v>1570</v>
      </c>
      <c r="G100" s="232"/>
      <c r="H100" s="234" t="s">
        <v>19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161</v>
      </c>
      <c r="AU100" s="241" t="s">
        <v>84</v>
      </c>
      <c r="AV100" s="13" t="s">
        <v>82</v>
      </c>
      <c r="AW100" s="13" t="s">
        <v>37</v>
      </c>
      <c r="AX100" s="13" t="s">
        <v>76</v>
      </c>
      <c r="AY100" s="241" t="s">
        <v>149</v>
      </c>
    </row>
    <row r="101" s="14" customFormat="1">
      <c r="A101" s="14"/>
      <c r="B101" s="242"/>
      <c r="C101" s="243"/>
      <c r="D101" s="233" t="s">
        <v>161</v>
      </c>
      <c r="E101" s="244" t="s">
        <v>19</v>
      </c>
      <c r="F101" s="245" t="s">
        <v>82</v>
      </c>
      <c r="G101" s="243"/>
      <c r="H101" s="246">
        <v>1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161</v>
      </c>
      <c r="AU101" s="252" t="s">
        <v>84</v>
      </c>
      <c r="AV101" s="14" t="s">
        <v>84</v>
      </c>
      <c r="AW101" s="14" t="s">
        <v>37</v>
      </c>
      <c r="AX101" s="14" t="s">
        <v>82</v>
      </c>
      <c r="AY101" s="252" t="s">
        <v>149</v>
      </c>
    </row>
    <row r="102" s="2" customFormat="1" ht="24.15" customHeight="1">
      <c r="A102" s="39"/>
      <c r="B102" s="40"/>
      <c r="C102" s="213" t="s">
        <v>181</v>
      </c>
      <c r="D102" s="213" t="s">
        <v>152</v>
      </c>
      <c r="E102" s="214" t="s">
        <v>1580</v>
      </c>
      <c r="F102" s="215" t="s">
        <v>1581</v>
      </c>
      <c r="G102" s="216" t="s">
        <v>155</v>
      </c>
      <c r="H102" s="217">
        <v>7</v>
      </c>
      <c r="I102" s="218"/>
      <c r="J102" s="219">
        <f>ROUND(I102*H102,2)</f>
        <v>0</v>
      </c>
      <c r="K102" s="215" t="s">
        <v>156</v>
      </c>
      <c r="L102" s="45"/>
      <c r="M102" s="220" t="s">
        <v>19</v>
      </c>
      <c r="N102" s="221" t="s">
        <v>47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0.00050000000000000001</v>
      </c>
      <c r="T102" s="223">
        <f>S102*H102</f>
        <v>0.0035000000000000001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247</v>
      </c>
      <c r="AT102" s="224" t="s">
        <v>152</v>
      </c>
      <c r="AU102" s="224" t="s">
        <v>84</v>
      </c>
      <c r="AY102" s="18" t="s">
        <v>149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82</v>
      </c>
      <c r="BK102" s="225">
        <f>ROUND(I102*H102,2)</f>
        <v>0</v>
      </c>
      <c r="BL102" s="18" t="s">
        <v>247</v>
      </c>
      <c r="BM102" s="224" t="s">
        <v>1582</v>
      </c>
    </row>
    <row r="103" s="2" customFormat="1">
      <c r="A103" s="39"/>
      <c r="B103" s="40"/>
      <c r="C103" s="41"/>
      <c r="D103" s="226" t="s">
        <v>159</v>
      </c>
      <c r="E103" s="41"/>
      <c r="F103" s="227" t="s">
        <v>1583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159</v>
      </c>
      <c r="AU103" s="18" t="s">
        <v>84</v>
      </c>
    </row>
    <row r="104" s="13" customFormat="1">
      <c r="A104" s="13"/>
      <c r="B104" s="231"/>
      <c r="C104" s="232"/>
      <c r="D104" s="233" t="s">
        <v>161</v>
      </c>
      <c r="E104" s="234" t="s">
        <v>19</v>
      </c>
      <c r="F104" s="235" t="s">
        <v>1570</v>
      </c>
      <c r="G104" s="232"/>
      <c r="H104" s="234" t="s">
        <v>19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161</v>
      </c>
      <c r="AU104" s="241" t="s">
        <v>84</v>
      </c>
      <c r="AV104" s="13" t="s">
        <v>82</v>
      </c>
      <c r="AW104" s="13" t="s">
        <v>37</v>
      </c>
      <c r="AX104" s="13" t="s">
        <v>76</v>
      </c>
      <c r="AY104" s="241" t="s">
        <v>149</v>
      </c>
    </row>
    <row r="105" s="14" customFormat="1">
      <c r="A105" s="14"/>
      <c r="B105" s="242"/>
      <c r="C105" s="243"/>
      <c r="D105" s="233" t="s">
        <v>161</v>
      </c>
      <c r="E105" s="244" t="s">
        <v>19</v>
      </c>
      <c r="F105" s="245" t="s">
        <v>1584</v>
      </c>
      <c r="G105" s="243"/>
      <c r="H105" s="246">
        <v>7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161</v>
      </c>
      <c r="AU105" s="252" t="s">
        <v>84</v>
      </c>
      <c r="AV105" s="14" t="s">
        <v>84</v>
      </c>
      <c r="AW105" s="14" t="s">
        <v>37</v>
      </c>
      <c r="AX105" s="14" t="s">
        <v>82</v>
      </c>
      <c r="AY105" s="252" t="s">
        <v>149</v>
      </c>
    </row>
    <row r="106" s="2" customFormat="1" ht="33" customHeight="1">
      <c r="A106" s="39"/>
      <c r="B106" s="40"/>
      <c r="C106" s="213" t="s">
        <v>179</v>
      </c>
      <c r="D106" s="213" t="s">
        <v>152</v>
      </c>
      <c r="E106" s="214" t="s">
        <v>1585</v>
      </c>
      <c r="F106" s="215" t="s">
        <v>1586</v>
      </c>
      <c r="G106" s="216" t="s">
        <v>155</v>
      </c>
      <c r="H106" s="217">
        <v>4</v>
      </c>
      <c r="I106" s="218"/>
      <c r="J106" s="219">
        <f>ROUND(I106*H106,2)</f>
        <v>0</v>
      </c>
      <c r="K106" s="215" t="s">
        <v>156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247</v>
      </c>
      <c r="AT106" s="224" t="s">
        <v>152</v>
      </c>
      <c r="AU106" s="224" t="s">
        <v>84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247</v>
      </c>
      <c r="BM106" s="224" t="s">
        <v>1587</v>
      </c>
    </row>
    <row r="107" s="2" customFormat="1">
      <c r="A107" s="39"/>
      <c r="B107" s="40"/>
      <c r="C107" s="41"/>
      <c r="D107" s="226" t="s">
        <v>159</v>
      </c>
      <c r="E107" s="41"/>
      <c r="F107" s="227" t="s">
        <v>1588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159</v>
      </c>
      <c r="AU107" s="18" t="s">
        <v>84</v>
      </c>
    </row>
    <row r="108" s="13" customFormat="1">
      <c r="A108" s="13"/>
      <c r="B108" s="231"/>
      <c r="C108" s="232"/>
      <c r="D108" s="233" t="s">
        <v>161</v>
      </c>
      <c r="E108" s="234" t="s">
        <v>19</v>
      </c>
      <c r="F108" s="235" t="s">
        <v>1570</v>
      </c>
      <c r="G108" s="232"/>
      <c r="H108" s="234" t="s">
        <v>19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161</v>
      </c>
      <c r="AU108" s="241" t="s">
        <v>84</v>
      </c>
      <c r="AV108" s="13" t="s">
        <v>82</v>
      </c>
      <c r="AW108" s="13" t="s">
        <v>37</v>
      </c>
      <c r="AX108" s="13" t="s">
        <v>76</v>
      </c>
      <c r="AY108" s="241" t="s">
        <v>149</v>
      </c>
    </row>
    <row r="109" s="14" customFormat="1">
      <c r="A109" s="14"/>
      <c r="B109" s="242"/>
      <c r="C109" s="243"/>
      <c r="D109" s="233" t="s">
        <v>161</v>
      </c>
      <c r="E109" s="244" t="s">
        <v>19</v>
      </c>
      <c r="F109" s="245" t="s">
        <v>157</v>
      </c>
      <c r="G109" s="243"/>
      <c r="H109" s="246">
        <v>4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161</v>
      </c>
      <c r="AU109" s="252" t="s">
        <v>84</v>
      </c>
      <c r="AV109" s="14" t="s">
        <v>84</v>
      </c>
      <c r="AW109" s="14" t="s">
        <v>37</v>
      </c>
      <c r="AX109" s="14" t="s">
        <v>82</v>
      </c>
      <c r="AY109" s="252" t="s">
        <v>149</v>
      </c>
    </row>
    <row r="110" s="2" customFormat="1" ht="21.75" customHeight="1">
      <c r="A110" s="39"/>
      <c r="B110" s="40"/>
      <c r="C110" s="264" t="s">
        <v>195</v>
      </c>
      <c r="D110" s="264" t="s">
        <v>242</v>
      </c>
      <c r="E110" s="265" t="s">
        <v>1589</v>
      </c>
      <c r="F110" s="266" t="s">
        <v>1590</v>
      </c>
      <c r="G110" s="267" t="s">
        <v>155</v>
      </c>
      <c r="H110" s="268">
        <v>1</v>
      </c>
      <c r="I110" s="269"/>
      <c r="J110" s="270">
        <f>ROUND(I110*H110,2)</f>
        <v>0</v>
      </c>
      <c r="K110" s="266" t="s">
        <v>156</v>
      </c>
      <c r="L110" s="271"/>
      <c r="M110" s="272" t="s">
        <v>19</v>
      </c>
      <c r="N110" s="273" t="s">
        <v>47</v>
      </c>
      <c r="O110" s="85"/>
      <c r="P110" s="222">
        <f>O110*H110</f>
        <v>0</v>
      </c>
      <c r="Q110" s="222">
        <v>0.00080000000000000004</v>
      </c>
      <c r="R110" s="222">
        <f>Q110*H110</f>
        <v>0.00080000000000000004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342</v>
      </c>
      <c r="AT110" s="224" t="s">
        <v>242</v>
      </c>
      <c r="AU110" s="224" t="s">
        <v>84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82</v>
      </c>
      <c r="BK110" s="225">
        <f>ROUND(I110*H110,2)</f>
        <v>0</v>
      </c>
      <c r="BL110" s="18" t="s">
        <v>247</v>
      </c>
      <c r="BM110" s="224" t="s">
        <v>1591</v>
      </c>
    </row>
    <row r="111" s="2" customFormat="1">
      <c r="A111" s="39"/>
      <c r="B111" s="40"/>
      <c r="C111" s="41"/>
      <c r="D111" s="226" t="s">
        <v>159</v>
      </c>
      <c r="E111" s="41"/>
      <c r="F111" s="227" t="s">
        <v>1592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159</v>
      </c>
      <c r="AU111" s="18" t="s">
        <v>84</v>
      </c>
    </row>
    <row r="112" s="13" customFormat="1">
      <c r="A112" s="13"/>
      <c r="B112" s="231"/>
      <c r="C112" s="232"/>
      <c r="D112" s="233" t="s">
        <v>161</v>
      </c>
      <c r="E112" s="234" t="s">
        <v>19</v>
      </c>
      <c r="F112" s="235" t="s">
        <v>1570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161</v>
      </c>
      <c r="AU112" s="241" t="s">
        <v>84</v>
      </c>
      <c r="AV112" s="13" t="s">
        <v>82</v>
      </c>
      <c r="AW112" s="13" t="s">
        <v>37</v>
      </c>
      <c r="AX112" s="13" t="s">
        <v>76</v>
      </c>
      <c r="AY112" s="241" t="s">
        <v>149</v>
      </c>
    </row>
    <row r="113" s="14" customFormat="1">
      <c r="A113" s="14"/>
      <c r="B113" s="242"/>
      <c r="C113" s="243"/>
      <c r="D113" s="233" t="s">
        <v>161</v>
      </c>
      <c r="E113" s="244" t="s">
        <v>19</v>
      </c>
      <c r="F113" s="245" t="s">
        <v>82</v>
      </c>
      <c r="G113" s="243"/>
      <c r="H113" s="246">
        <v>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161</v>
      </c>
      <c r="AU113" s="252" t="s">
        <v>84</v>
      </c>
      <c r="AV113" s="14" t="s">
        <v>84</v>
      </c>
      <c r="AW113" s="14" t="s">
        <v>37</v>
      </c>
      <c r="AX113" s="14" t="s">
        <v>82</v>
      </c>
      <c r="AY113" s="252" t="s">
        <v>149</v>
      </c>
    </row>
    <row r="114" s="2" customFormat="1" ht="33" customHeight="1">
      <c r="A114" s="39"/>
      <c r="B114" s="40"/>
      <c r="C114" s="213" t="s">
        <v>201</v>
      </c>
      <c r="D114" s="213" t="s">
        <v>152</v>
      </c>
      <c r="E114" s="214" t="s">
        <v>1593</v>
      </c>
      <c r="F114" s="215" t="s">
        <v>1594</v>
      </c>
      <c r="G114" s="216" t="s">
        <v>155</v>
      </c>
      <c r="H114" s="217">
        <v>3</v>
      </c>
      <c r="I114" s="218"/>
      <c r="J114" s="219">
        <f>ROUND(I114*H114,2)</f>
        <v>0</v>
      </c>
      <c r="K114" s="215" t="s">
        <v>156</v>
      </c>
      <c r="L114" s="45"/>
      <c r="M114" s="220" t="s">
        <v>19</v>
      </c>
      <c r="N114" s="221" t="s">
        <v>47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247</v>
      </c>
      <c r="AT114" s="224" t="s">
        <v>152</v>
      </c>
      <c r="AU114" s="224" t="s">
        <v>84</v>
      </c>
      <c r="AY114" s="18" t="s">
        <v>149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82</v>
      </c>
      <c r="BK114" s="225">
        <f>ROUND(I114*H114,2)</f>
        <v>0</v>
      </c>
      <c r="BL114" s="18" t="s">
        <v>247</v>
      </c>
      <c r="BM114" s="224" t="s">
        <v>1595</v>
      </c>
    </row>
    <row r="115" s="2" customFormat="1">
      <c r="A115" s="39"/>
      <c r="B115" s="40"/>
      <c r="C115" s="41"/>
      <c r="D115" s="226" t="s">
        <v>159</v>
      </c>
      <c r="E115" s="41"/>
      <c r="F115" s="227" t="s">
        <v>1596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159</v>
      </c>
      <c r="AU115" s="18" t="s">
        <v>84</v>
      </c>
    </row>
    <row r="116" s="13" customFormat="1">
      <c r="A116" s="13"/>
      <c r="B116" s="231"/>
      <c r="C116" s="232"/>
      <c r="D116" s="233" t="s">
        <v>161</v>
      </c>
      <c r="E116" s="234" t="s">
        <v>19</v>
      </c>
      <c r="F116" s="235" t="s">
        <v>1570</v>
      </c>
      <c r="G116" s="232"/>
      <c r="H116" s="234" t="s">
        <v>19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161</v>
      </c>
      <c r="AU116" s="241" t="s">
        <v>84</v>
      </c>
      <c r="AV116" s="13" t="s">
        <v>82</v>
      </c>
      <c r="AW116" s="13" t="s">
        <v>37</v>
      </c>
      <c r="AX116" s="13" t="s">
        <v>76</v>
      </c>
      <c r="AY116" s="241" t="s">
        <v>149</v>
      </c>
    </row>
    <row r="117" s="14" customFormat="1">
      <c r="A117" s="14"/>
      <c r="B117" s="242"/>
      <c r="C117" s="243"/>
      <c r="D117" s="233" t="s">
        <v>161</v>
      </c>
      <c r="E117" s="244" t="s">
        <v>19</v>
      </c>
      <c r="F117" s="245" t="s">
        <v>150</v>
      </c>
      <c r="G117" s="243"/>
      <c r="H117" s="246">
        <v>3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161</v>
      </c>
      <c r="AU117" s="252" t="s">
        <v>84</v>
      </c>
      <c r="AV117" s="14" t="s">
        <v>84</v>
      </c>
      <c r="AW117" s="14" t="s">
        <v>37</v>
      </c>
      <c r="AX117" s="14" t="s">
        <v>82</v>
      </c>
      <c r="AY117" s="252" t="s">
        <v>149</v>
      </c>
    </row>
    <row r="118" s="2" customFormat="1" ht="24.15" customHeight="1">
      <c r="A118" s="39"/>
      <c r="B118" s="40"/>
      <c r="C118" s="264" t="s">
        <v>207</v>
      </c>
      <c r="D118" s="264" t="s">
        <v>242</v>
      </c>
      <c r="E118" s="265" t="s">
        <v>1597</v>
      </c>
      <c r="F118" s="266" t="s">
        <v>1598</v>
      </c>
      <c r="G118" s="267" t="s">
        <v>155</v>
      </c>
      <c r="H118" s="268">
        <v>3</v>
      </c>
      <c r="I118" s="269"/>
      <c r="J118" s="270">
        <f>ROUND(I118*H118,2)</f>
        <v>0</v>
      </c>
      <c r="K118" s="266" t="s">
        <v>19</v>
      </c>
      <c r="L118" s="271"/>
      <c r="M118" s="272" t="s">
        <v>19</v>
      </c>
      <c r="N118" s="273" t="s">
        <v>47</v>
      </c>
      <c r="O118" s="85"/>
      <c r="P118" s="222">
        <f>O118*H118</f>
        <v>0</v>
      </c>
      <c r="Q118" s="222">
        <v>0.0012999999999999999</v>
      </c>
      <c r="R118" s="222">
        <f>Q118*H118</f>
        <v>0.0038999999999999998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342</v>
      </c>
      <c r="AT118" s="224" t="s">
        <v>242</v>
      </c>
      <c r="AU118" s="224" t="s">
        <v>84</v>
      </c>
      <c r="AY118" s="18" t="s">
        <v>149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82</v>
      </c>
      <c r="BK118" s="225">
        <f>ROUND(I118*H118,2)</f>
        <v>0</v>
      </c>
      <c r="BL118" s="18" t="s">
        <v>247</v>
      </c>
      <c r="BM118" s="224" t="s">
        <v>1599</v>
      </c>
    </row>
    <row r="119" s="13" customFormat="1">
      <c r="A119" s="13"/>
      <c r="B119" s="231"/>
      <c r="C119" s="232"/>
      <c r="D119" s="233" t="s">
        <v>161</v>
      </c>
      <c r="E119" s="234" t="s">
        <v>19</v>
      </c>
      <c r="F119" s="235" t="s">
        <v>1570</v>
      </c>
      <c r="G119" s="232"/>
      <c r="H119" s="234" t="s">
        <v>19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161</v>
      </c>
      <c r="AU119" s="241" t="s">
        <v>84</v>
      </c>
      <c r="AV119" s="13" t="s">
        <v>82</v>
      </c>
      <c r="AW119" s="13" t="s">
        <v>37</v>
      </c>
      <c r="AX119" s="13" t="s">
        <v>76</v>
      </c>
      <c r="AY119" s="241" t="s">
        <v>149</v>
      </c>
    </row>
    <row r="120" s="14" customFormat="1">
      <c r="A120" s="14"/>
      <c r="B120" s="242"/>
      <c r="C120" s="243"/>
      <c r="D120" s="233" t="s">
        <v>161</v>
      </c>
      <c r="E120" s="244" t="s">
        <v>19</v>
      </c>
      <c r="F120" s="245" t="s">
        <v>150</v>
      </c>
      <c r="G120" s="243"/>
      <c r="H120" s="246">
        <v>3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161</v>
      </c>
      <c r="AU120" s="252" t="s">
        <v>84</v>
      </c>
      <c r="AV120" s="14" t="s">
        <v>84</v>
      </c>
      <c r="AW120" s="14" t="s">
        <v>37</v>
      </c>
      <c r="AX120" s="14" t="s">
        <v>82</v>
      </c>
      <c r="AY120" s="252" t="s">
        <v>149</v>
      </c>
    </row>
    <row r="121" s="2" customFormat="1" ht="33" customHeight="1">
      <c r="A121" s="39"/>
      <c r="B121" s="40"/>
      <c r="C121" s="213" t="s">
        <v>214</v>
      </c>
      <c r="D121" s="213" t="s">
        <v>152</v>
      </c>
      <c r="E121" s="214" t="s">
        <v>1600</v>
      </c>
      <c r="F121" s="215" t="s">
        <v>1601</v>
      </c>
      <c r="G121" s="216" t="s">
        <v>155</v>
      </c>
      <c r="H121" s="217">
        <v>3</v>
      </c>
      <c r="I121" s="218"/>
      <c r="J121" s="219">
        <f>ROUND(I121*H121,2)</f>
        <v>0</v>
      </c>
      <c r="K121" s="215" t="s">
        <v>156</v>
      </c>
      <c r="L121" s="45"/>
      <c r="M121" s="220" t="s">
        <v>19</v>
      </c>
      <c r="N121" s="221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247</v>
      </c>
      <c r="AT121" s="224" t="s">
        <v>152</v>
      </c>
      <c r="AU121" s="224" t="s">
        <v>84</v>
      </c>
      <c r="AY121" s="18" t="s">
        <v>149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82</v>
      </c>
      <c r="BK121" s="225">
        <f>ROUND(I121*H121,2)</f>
        <v>0</v>
      </c>
      <c r="BL121" s="18" t="s">
        <v>247</v>
      </c>
      <c r="BM121" s="224" t="s">
        <v>1602</v>
      </c>
    </row>
    <row r="122" s="2" customFormat="1">
      <c r="A122" s="39"/>
      <c r="B122" s="40"/>
      <c r="C122" s="41"/>
      <c r="D122" s="226" t="s">
        <v>159</v>
      </c>
      <c r="E122" s="41"/>
      <c r="F122" s="227" t="s">
        <v>1603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159</v>
      </c>
      <c r="AU122" s="18" t="s">
        <v>84</v>
      </c>
    </row>
    <row r="123" s="13" customFormat="1">
      <c r="A123" s="13"/>
      <c r="B123" s="231"/>
      <c r="C123" s="232"/>
      <c r="D123" s="233" t="s">
        <v>161</v>
      </c>
      <c r="E123" s="234" t="s">
        <v>19</v>
      </c>
      <c r="F123" s="235" t="s">
        <v>1570</v>
      </c>
      <c r="G123" s="232"/>
      <c r="H123" s="234" t="s">
        <v>19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161</v>
      </c>
      <c r="AU123" s="241" t="s">
        <v>84</v>
      </c>
      <c r="AV123" s="13" t="s">
        <v>82</v>
      </c>
      <c r="AW123" s="13" t="s">
        <v>37</v>
      </c>
      <c r="AX123" s="13" t="s">
        <v>76</v>
      </c>
      <c r="AY123" s="241" t="s">
        <v>149</v>
      </c>
    </row>
    <row r="124" s="14" customFormat="1">
      <c r="A124" s="14"/>
      <c r="B124" s="242"/>
      <c r="C124" s="243"/>
      <c r="D124" s="233" t="s">
        <v>161</v>
      </c>
      <c r="E124" s="244" t="s">
        <v>19</v>
      </c>
      <c r="F124" s="245" t="s">
        <v>150</v>
      </c>
      <c r="G124" s="243"/>
      <c r="H124" s="246">
        <v>3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161</v>
      </c>
      <c r="AU124" s="252" t="s">
        <v>84</v>
      </c>
      <c r="AV124" s="14" t="s">
        <v>84</v>
      </c>
      <c r="AW124" s="14" t="s">
        <v>37</v>
      </c>
      <c r="AX124" s="14" t="s">
        <v>82</v>
      </c>
      <c r="AY124" s="252" t="s">
        <v>149</v>
      </c>
    </row>
    <row r="125" s="2" customFormat="1" ht="24.15" customHeight="1">
      <c r="A125" s="39"/>
      <c r="B125" s="40"/>
      <c r="C125" s="264" t="s">
        <v>220</v>
      </c>
      <c r="D125" s="264" t="s">
        <v>242</v>
      </c>
      <c r="E125" s="265" t="s">
        <v>1604</v>
      </c>
      <c r="F125" s="266" t="s">
        <v>1605</v>
      </c>
      <c r="G125" s="267" t="s">
        <v>155</v>
      </c>
      <c r="H125" s="268">
        <v>3</v>
      </c>
      <c r="I125" s="269"/>
      <c r="J125" s="270">
        <f>ROUND(I125*H125,2)</f>
        <v>0</v>
      </c>
      <c r="K125" s="266" t="s">
        <v>156</v>
      </c>
      <c r="L125" s="271"/>
      <c r="M125" s="272" t="s">
        <v>19</v>
      </c>
      <c r="N125" s="273" t="s">
        <v>47</v>
      </c>
      <c r="O125" s="85"/>
      <c r="P125" s="222">
        <f>O125*H125</f>
        <v>0</v>
      </c>
      <c r="Q125" s="222">
        <v>0.0019</v>
      </c>
      <c r="R125" s="222">
        <f>Q125*H125</f>
        <v>0.0057000000000000002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342</v>
      </c>
      <c r="AT125" s="224" t="s">
        <v>242</v>
      </c>
      <c r="AU125" s="224" t="s">
        <v>84</v>
      </c>
      <c r="AY125" s="18" t="s">
        <v>149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82</v>
      </c>
      <c r="BK125" s="225">
        <f>ROUND(I125*H125,2)</f>
        <v>0</v>
      </c>
      <c r="BL125" s="18" t="s">
        <v>247</v>
      </c>
      <c r="BM125" s="224" t="s">
        <v>1606</v>
      </c>
    </row>
    <row r="126" s="2" customFormat="1">
      <c r="A126" s="39"/>
      <c r="B126" s="40"/>
      <c r="C126" s="41"/>
      <c r="D126" s="226" t="s">
        <v>159</v>
      </c>
      <c r="E126" s="41"/>
      <c r="F126" s="227" t="s">
        <v>1607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159</v>
      </c>
      <c r="AU126" s="18" t="s">
        <v>84</v>
      </c>
    </row>
    <row r="127" s="13" customFormat="1">
      <c r="A127" s="13"/>
      <c r="B127" s="231"/>
      <c r="C127" s="232"/>
      <c r="D127" s="233" t="s">
        <v>161</v>
      </c>
      <c r="E127" s="234" t="s">
        <v>19</v>
      </c>
      <c r="F127" s="235" t="s">
        <v>1570</v>
      </c>
      <c r="G127" s="232"/>
      <c r="H127" s="234" t="s">
        <v>19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161</v>
      </c>
      <c r="AU127" s="241" t="s">
        <v>84</v>
      </c>
      <c r="AV127" s="13" t="s">
        <v>82</v>
      </c>
      <c r="AW127" s="13" t="s">
        <v>37</v>
      </c>
      <c r="AX127" s="13" t="s">
        <v>76</v>
      </c>
      <c r="AY127" s="241" t="s">
        <v>149</v>
      </c>
    </row>
    <row r="128" s="14" customFormat="1">
      <c r="A128" s="14"/>
      <c r="B128" s="242"/>
      <c r="C128" s="243"/>
      <c r="D128" s="233" t="s">
        <v>161</v>
      </c>
      <c r="E128" s="244" t="s">
        <v>19</v>
      </c>
      <c r="F128" s="245" t="s">
        <v>150</v>
      </c>
      <c r="G128" s="243"/>
      <c r="H128" s="246">
        <v>3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161</v>
      </c>
      <c r="AU128" s="252" t="s">
        <v>84</v>
      </c>
      <c r="AV128" s="14" t="s">
        <v>84</v>
      </c>
      <c r="AW128" s="14" t="s">
        <v>37</v>
      </c>
      <c r="AX128" s="14" t="s">
        <v>82</v>
      </c>
      <c r="AY128" s="252" t="s">
        <v>149</v>
      </c>
    </row>
    <row r="129" s="2" customFormat="1" ht="16.5" customHeight="1">
      <c r="A129" s="39"/>
      <c r="B129" s="40"/>
      <c r="C129" s="213" t="s">
        <v>226</v>
      </c>
      <c r="D129" s="213" t="s">
        <v>152</v>
      </c>
      <c r="E129" s="214" t="s">
        <v>1608</v>
      </c>
      <c r="F129" s="215" t="s">
        <v>1609</v>
      </c>
      <c r="G129" s="216" t="s">
        <v>155</v>
      </c>
      <c r="H129" s="217">
        <v>6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247</v>
      </c>
      <c r="AT129" s="224" t="s">
        <v>152</v>
      </c>
      <c r="AU129" s="224" t="s">
        <v>84</v>
      </c>
      <c r="AY129" s="18" t="s">
        <v>149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82</v>
      </c>
      <c r="BK129" s="225">
        <f>ROUND(I129*H129,2)</f>
        <v>0</v>
      </c>
      <c r="BL129" s="18" t="s">
        <v>247</v>
      </c>
      <c r="BM129" s="224" t="s">
        <v>1610</v>
      </c>
    </row>
    <row r="130" s="13" customFormat="1">
      <c r="A130" s="13"/>
      <c r="B130" s="231"/>
      <c r="C130" s="232"/>
      <c r="D130" s="233" t="s">
        <v>161</v>
      </c>
      <c r="E130" s="234" t="s">
        <v>19</v>
      </c>
      <c r="F130" s="235" t="s">
        <v>1570</v>
      </c>
      <c r="G130" s="232"/>
      <c r="H130" s="234" t="s">
        <v>19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161</v>
      </c>
      <c r="AU130" s="241" t="s">
        <v>84</v>
      </c>
      <c r="AV130" s="13" t="s">
        <v>82</v>
      </c>
      <c r="AW130" s="13" t="s">
        <v>37</v>
      </c>
      <c r="AX130" s="13" t="s">
        <v>76</v>
      </c>
      <c r="AY130" s="241" t="s">
        <v>149</v>
      </c>
    </row>
    <row r="131" s="14" customFormat="1">
      <c r="A131" s="14"/>
      <c r="B131" s="242"/>
      <c r="C131" s="243"/>
      <c r="D131" s="233" t="s">
        <v>161</v>
      </c>
      <c r="E131" s="244" t="s">
        <v>19</v>
      </c>
      <c r="F131" s="245" t="s">
        <v>1611</v>
      </c>
      <c r="G131" s="243"/>
      <c r="H131" s="246">
        <v>6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161</v>
      </c>
      <c r="AU131" s="252" t="s">
        <v>84</v>
      </c>
      <c r="AV131" s="14" t="s">
        <v>84</v>
      </c>
      <c r="AW131" s="14" t="s">
        <v>37</v>
      </c>
      <c r="AX131" s="14" t="s">
        <v>82</v>
      </c>
      <c r="AY131" s="252" t="s">
        <v>149</v>
      </c>
    </row>
    <row r="132" s="2" customFormat="1" ht="24.15" customHeight="1">
      <c r="A132" s="39"/>
      <c r="B132" s="40"/>
      <c r="C132" s="264" t="s">
        <v>232</v>
      </c>
      <c r="D132" s="264" t="s">
        <v>242</v>
      </c>
      <c r="E132" s="265" t="s">
        <v>1612</v>
      </c>
      <c r="F132" s="266" t="s">
        <v>1613</v>
      </c>
      <c r="G132" s="267" t="s">
        <v>155</v>
      </c>
      <c r="H132" s="268">
        <v>3</v>
      </c>
      <c r="I132" s="269"/>
      <c r="J132" s="270">
        <f>ROUND(I132*H132,2)</f>
        <v>0</v>
      </c>
      <c r="K132" s="266" t="s">
        <v>156</v>
      </c>
      <c r="L132" s="271"/>
      <c r="M132" s="272" t="s">
        <v>19</v>
      </c>
      <c r="N132" s="273" t="s">
        <v>47</v>
      </c>
      <c r="O132" s="85"/>
      <c r="P132" s="222">
        <f>O132*H132</f>
        <v>0</v>
      </c>
      <c r="Q132" s="222">
        <v>0.0077999999999999996</v>
      </c>
      <c r="R132" s="222">
        <f>Q132*H132</f>
        <v>0.023399999999999997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342</v>
      </c>
      <c r="AT132" s="224" t="s">
        <v>242</v>
      </c>
      <c r="AU132" s="224" t="s">
        <v>84</v>
      </c>
      <c r="AY132" s="18" t="s">
        <v>149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82</v>
      </c>
      <c r="BK132" s="225">
        <f>ROUND(I132*H132,2)</f>
        <v>0</v>
      </c>
      <c r="BL132" s="18" t="s">
        <v>247</v>
      </c>
      <c r="BM132" s="224" t="s">
        <v>1614</v>
      </c>
    </row>
    <row r="133" s="2" customFormat="1">
      <c r="A133" s="39"/>
      <c r="B133" s="40"/>
      <c r="C133" s="41"/>
      <c r="D133" s="226" t="s">
        <v>159</v>
      </c>
      <c r="E133" s="41"/>
      <c r="F133" s="227" t="s">
        <v>1615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84</v>
      </c>
    </row>
    <row r="134" s="13" customFormat="1">
      <c r="A134" s="13"/>
      <c r="B134" s="231"/>
      <c r="C134" s="232"/>
      <c r="D134" s="233" t="s">
        <v>161</v>
      </c>
      <c r="E134" s="234" t="s">
        <v>19</v>
      </c>
      <c r="F134" s="235" t="s">
        <v>1570</v>
      </c>
      <c r="G134" s="232"/>
      <c r="H134" s="234" t="s">
        <v>19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161</v>
      </c>
      <c r="AU134" s="241" t="s">
        <v>84</v>
      </c>
      <c r="AV134" s="13" t="s">
        <v>82</v>
      </c>
      <c r="AW134" s="13" t="s">
        <v>37</v>
      </c>
      <c r="AX134" s="13" t="s">
        <v>76</v>
      </c>
      <c r="AY134" s="241" t="s">
        <v>149</v>
      </c>
    </row>
    <row r="135" s="14" customFormat="1">
      <c r="A135" s="14"/>
      <c r="B135" s="242"/>
      <c r="C135" s="243"/>
      <c r="D135" s="233" t="s">
        <v>161</v>
      </c>
      <c r="E135" s="244" t="s">
        <v>19</v>
      </c>
      <c r="F135" s="245" t="s">
        <v>150</v>
      </c>
      <c r="G135" s="243"/>
      <c r="H135" s="246">
        <v>3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161</v>
      </c>
      <c r="AU135" s="252" t="s">
        <v>84</v>
      </c>
      <c r="AV135" s="14" t="s">
        <v>84</v>
      </c>
      <c r="AW135" s="14" t="s">
        <v>37</v>
      </c>
      <c r="AX135" s="14" t="s">
        <v>82</v>
      </c>
      <c r="AY135" s="252" t="s">
        <v>149</v>
      </c>
    </row>
    <row r="136" s="2" customFormat="1" ht="24.15" customHeight="1">
      <c r="A136" s="39"/>
      <c r="B136" s="40"/>
      <c r="C136" s="264" t="s">
        <v>237</v>
      </c>
      <c r="D136" s="264" t="s">
        <v>242</v>
      </c>
      <c r="E136" s="265" t="s">
        <v>1616</v>
      </c>
      <c r="F136" s="266" t="s">
        <v>1617</v>
      </c>
      <c r="G136" s="267" t="s">
        <v>155</v>
      </c>
      <c r="H136" s="268">
        <v>3</v>
      </c>
      <c r="I136" s="269"/>
      <c r="J136" s="270">
        <f>ROUND(I136*H136,2)</f>
        <v>0</v>
      </c>
      <c r="K136" s="266" t="s">
        <v>156</v>
      </c>
      <c r="L136" s="271"/>
      <c r="M136" s="272" t="s">
        <v>19</v>
      </c>
      <c r="N136" s="273" t="s">
        <v>47</v>
      </c>
      <c r="O136" s="85"/>
      <c r="P136" s="222">
        <f>O136*H136</f>
        <v>0</v>
      </c>
      <c r="Q136" s="222">
        <v>0.0033</v>
      </c>
      <c r="R136" s="222">
        <f>Q136*H136</f>
        <v>0.0098999999999999991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342</v>
      </c>
      <c r="AT136" s="224" t="s">
        <v>242</v>
      </c>
      <c r="AU136" s="224" t="s">
        <v>84</v>
      </c>
      <c r="AY136" s="18" t="s">
        <v>149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82</v>
      </c>
      <c r="BK136" s="225">
        <f>ROUND(I136*H136,2)</f>
        <v>0</v>
      </c>
      <c r="BL136" s="18" t="s">
        <v>247</v>
      </c>
      <c r="BM136" s="224" t="s">
        <v>1618</v>
      </c>
    </row>
    <row r="137" s="2" customFormat="1">
      <c r="A137" s="39"/>
      <c r="B137" s="40"/>
      <c r="C137" s="41"/>
      <c r="D137" s="226" t="s">
        <v>159</v>
      </c>
      <c r="E137" s="41"/>
      <c r="F137" s="227" t="s">
        <v>1619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159</v>
      </c>
      <c r="AU137" s="18" t="s">
        <v>84</v>
      </c>
    </row>
    <row r="138" s="13" customFormat="1">
      <c r="A138" s="13"/>
      <c r="B138" s="231"/>
      <c r="C138" s="232"/>
      <c r="D138" s="233" t="s">
        <v>161</v>
      </c>
      <c r="E138" s="234" t="s">
        <v>19</v>
      </c>
      <c r="F138" s="235" t="s">
        <v>1570</v>
      </c>
      <c r="G138" s="232"/>
      <c r="H138" s="234" t="s">
        <v>19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161</v>
      </c>
      <c r="AU138" s="241" t="s">
        <v>84</v>
      </c>
      <c r="AV138" s="13" t="s">
        <v>82</v>
      </c>
      <c r="AW138" s="13" t="s">
        <v>37</v>
      </c>
      <c r="AX138" s="13" t="s">
        <v>76</v>
      </c>
      <c r="AY138" s="241" t="s">
        <v>149</v>
      </c>
    </row>
    <row r="139" s="14" customFormat="1">
      <c r="A139" s="14"/>
      <c r="B139" s="242"/>
      <c r="C139" s="243"/>
      <c r="D139" s="233" t="s">
        <v>161</v>
      </c>
      <c r="E139" s="244" t="s">
        <v>19</v>
      </c>
      <c r="F139" s="245" t="s">
        <v>150</v>
      </c>
      <c r="G139" s="243"/>
      <c r="H139" s="246">
        <v>3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161</v>
      </c>
      <c r="AU139" s="252" t="s">
        <v>84</v>
      </c>
      <c r="AV139" s="14" t="s">
        <v>84</v>
      </c>
      <c r="AW139" s="14" t="s">
        <v>37</v>
      </c>
      <c r="AX139" s="14" t="s">
        <v>82</v>
      </c>
      <c r="AY139" s="252" t="s">
        <v>149</v>
      </c>
    </row>
    <row r="140" s="2" customFormat="1" ht="37.8" customHeight="1">
      <c r="A140" s="39"/>
      <c r="B140" s="40"/>
      <c r="C140" s="213" t="s">
        <v>8</v>
      </c>
      <c r="D140" s="213" t="s">
        <v>152</v>
      </c>
      <c r="E140" s="214" t="s">
        <v>1620</v>
      </c>
      <c r="F140" s="215" t="s">
        <v>1621</v>
      </c>
      <c r="G140" s="216" t="s">
        <v>155</v>
      </c>
      <c r="H140" s="217">
        <v>5</v>
      </c>
      <c r="I140" s="218"/>
      <c r="J140" s="219">
        <f>ROUND(I140*H140,2)</f>
        <v>0</v>
      </c>
      <c r="K140" s="215" t="s">
        <v>156</v>
      </c>
      <c r="L140" s="45"/>
      <c r="M140" s="220" t="s">
        <v>19</v>
      </c>
      <c r="N140" s="221" t="s">
        <v>47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0.0044999999999999997</v>
      </c>
      <c r="T140" s="223">
        <f>S140*H140</f>
        <v>0.022499999999999999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247</v>
      </c>
      <c r="AT140" s="224" t="s">
        <v>152</v>
      </c>
      <c r="AU140" s="224" t="s">
        <v>84</v>
      </c>
      <c r="AY140" s="18" t="s">
        <v>149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82</v>
      </c>
      <c r="BK140" s="225">
        <f>ROUND(I140*H140,2)</f>
        <v>0</v>
      </c>
      <c r="BL140" s="18" t="s">
        <v>247</v>
      </c>
      <c r="BM140" s="224" t="s">
        <v>1622</v>
      </c>
    </row>
    <row r="141" s="2" customFormat="1">
      <c r="A141" s="39"/>
      <c r="B141" s="40"/>
      <c r="C141" s="41"/>
      <c r="D141" s="226" t="s">
        <v>159</v>
      </c>
      <c r="E141" s="41"/>
      <c r="F141" s="227" t="s">
        <v>1623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159</v>
      </c>
      <c r="AU141" s="18" t="s">
        <v>84</v>
      </c>
    </row>
    <row r="142" s="13" customFormat="1">
      <c r="A142" s="13"/>
      <c r="B142" s="231"/>
      <c r="C142" s="232"/>
      <c r="D142" s="233" t="s">
        <v>161</v>
      </c>
      <c r="E142" s="234" t="s">
        <v>19</v>
      </c>
      <c r="F142" s="235" t="s">
        <v>1570</v>
      </c>
      <c r="G142" s="232"/>
      <c r="H142" s="234" t="s">
        <v>19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161</v>
      </c>
      <c r="AU142" s="241" t="s">
        <v>84</v>
      </c>
      <c r="AV142" s="13" t="s">
        <v>82</v>
      </c>
      <c r="AW142" s="13" t="s">
        <v>37</v>
      </c>
      <c r="AX142" s="13" t="s">
        <v>76</v>
      </c>
      <c r="AY142" s="241" t="s">
        <v>149</v>
      </c>
    </row>
    <row r="143" s="14" customFormat="1">
      <c r="A143" s="14"/>
      <c r="B143" s="242"/>
      <c r="C143" s="243"/>
      <c r="D143" s="233" t="s">
        <v>161</v>
      </c>
      <c r="E143" s="244" t="s">
        <v>19</v>
      </c>
      <c r="F143" s="245" t="s">
        <v>181</v>
      </c>
      <c r="G143" s="243"/>
      <c r="H143" s="246">
        <v>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161</v>
      </c>
      <c r="AU143" s="252" t="s">
        <v>84</v>
      </c>
      <c r="AV143" s="14" t="s">
        <v>84</v>
      </c>
      <c r="AW143" s="14" t="s">
        <v>37</v>
      </c>
      <c r="AX143" s="14" t="s">
        <v>82</v>
      </c>
      <c r="AY143" s="252" t="s">
        <v>149</v>
      </c>
    </row>
    <row r="144" s="2" customFormat="1" ht="16.5" customHeight="1">
      <c r="A144" s="39"/>
      <c r="B144" s="40"/>
      <c r="C144" s="213" t="s">
        <v>247</v>
      </c>
      <c r="D144" s="213" t="s">
        <v>152</v>
      </c>
      <c r="E144" s="214" t="s">
        <v>1624</v>
      </c>
      <c r="F144" s="215" t="s">
        <v>1625</v>
      </c>
      <c r="G144" s="216" t="s">
        <v>459</v>
      </c>
      <c r="H144" s="217">
        <v>1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47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0.00050000000000000001</v>
      </c>
      <c r="T144" s="223">
        <f>S144*H144</f>
        <v>0.00050000000000000001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247</v>
      </c>
      <c r="AT144" s="224" t="s">
        <v>152</v>
      </c>
      <c r="AU144" s="224" t="s">
        <v>84</v>
      </c>
      <c r="AY144" s="18" t="s">
        <v>149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82</v>
      </c>
      <c r="BK144" s="225">
        <f>ROUND(I144*H144,2)</f>
        <v>0</v>
      </c>
      <c r="BL144" s="18" t="s">
        <v>247</v>
      </c>
      <c r="BM144" s="224" t="s">
        <v>1626</v>
      </c>
    </row>
    <row r="145" s="13" customFormat="1">
      <c r="A145" s="13"/>
      <c r="B145" s="231"/>
      <c r="C145" s="232"/>
      <c r="D145" s="233" t="s">
        <v>161</v>
      </c>
      <c r="E145" s="234" t="s">
        <v>19</v>
      </c>
      <c r="F145" s="235" t="s">
        <v>1570</v>
      </c>
      <c r="G145" s="232"/>
      <c r="H145" s="234" t="s">
        <v>19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161</v>
      </c>
      <c r="AU145" s="241" t="s">
        <v>84</v>
      </c>
      <c r="AV145" s="13" t="s">
        <v>82</v>
      </c>
      <c r="AW145" s="13" t="s">
        <v>37</v>
      </c>
      <c r="AX145" s="13" t="s">
        <v>76</v>
      </c>
      <c r="AY145" s="241" t="s">
        <v>149</v>
      </c>
    </row>
    <row r="146" s="14" customFormat="1">
      <c r="A146" s="14"/>
      <c r="B146" s="242"/>
      <c r="C146" s="243"/>
      <c r="D146" s="233" t="s">
        <v>161</v>
      </c>
      <c r="E146" s="244" t="s">
        <v>19</v>
      </c>
      <c r="F146" s="245" t="s">
        <v>82</v>
      </c>
      <c r="G146" s="243"/>
      <c r="H146" s="246">
        <v>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161</v>
      </c>
      <c r="AU146" s="252" t="s">
        <v>84</v>
      </c>
      <c r="AV146" s="14" t="s">
        <v>84</v>
      </c>
      <c r="AW146" s="14" t="s">
        <v>37</v>
      </c>
      <c r="AX146" s="14" t="s">
        <v>82</v>
      </c>
      <c r="AY146" s="252" t="s">
        <v>149</v>
      </c>
    </row>
    <row r="147" s="2" customFormat="1" ht="16.5" customHeight="1">
      <c r="A147" s="39"/>
      <c r="B147" s="40"/>
      <c r="C147" s="213" t="s">
        <v>254</v>
      </c>
      <c r="D147" s="213" t="s">
        <v>152</v>
      </c>
      <c r="E147" s="214" t="s">
        <v>1627</v>
      </c>
      <c r="F147" s="215" t="s">
        <v>1628</v>
      </c>
      <c r="G147" s="216" t="s">
        <v>155</v>
      </c>
      <c r="H147" s="217">
        <v>2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47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247</v>
      </c>
      <c r="AT147" s="224" t="s">
        <v>152</v>
      </c>
      <c r="AU147" s="224" t="s">
        <v>84</v>
      </c>
      <c r="AY147" s="18" t="s">
        <v>149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82</v>
      </c>
      <c r="BK147" s="225">
        <f>ROUND(I147*H147,2)</f>
        <v>0</v>
      </c>
      <c r="BL147" s="18" t="s">
        <v>247</v>
      </c>
      <c r="BM147" s="224" t="s">
        <v>1629</v>
      </c>
    </row>
    <row r="148" s="13" customFormat="1">
      <c r="A148" s="13"/>
      <c r="B148" s="231"/>
      <c r="C148" s="232"/>
      <c r="D148" s="233" t="s">
        <v>161</v>
      </c>
      <c r="E148" s="234" t="s">
        <v>19</v>
      </c>
      <c r="F148" s="235" t="s">
        <v>1570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161</v>
      </c>
      <c r="AU148" s="241" t="s">
        <v>84</v>
      </c>
      <c r="AV148" s="13" t="s">
        <v>82</v>
      </c>
      <c r="AW148" s="13" t="s">
        <v>37</v>
      </c>
      <c r="AX148" s="13" t="s">
        <v>76</v>
      </c>
      <c r="AY148" s="241" t="s">
        <v>149</v>
      </c>
    </row>
    <row r="149" s="14" customFormat="1">
      <c r="A149" s="14"/>
      <c r="B149" s="242"/>
      <c r="C149" s="243"/>
      <c r="D149" s="233" t="s">
        <v>161</v>
      </c>
      <c r="E149" s="244" t="s">
        <v>19</v>
      </c>
      <c r="F149" s="245" t="s">
        <v>84</v>
      </c>
      <c r="G149" s="243"/>
      <c r="H149" s="246">
        <v>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161</v>
      </c>
      <c r="AU149" s="252" t="s">
        <v>84</v>
      </c>
      <c r="AV149" s="14" t="s">
        <v>84</v>
      </c>
      <c r="AW149" s="14" t="s">
        <v>37</v>
      </c>
      <c r="AX149" s="14" t="s">
        <v>82</v>
      </c>
      <c r="AY149" s="252" t="s">
        <v>149</v>
      </c>
    </row>
    <row r="150" s="2" customFormat="1" ht="16.5" customHeight="1">
      <c r="A150" s="39"/>
      <c r="B150" s="40"/>
      <c r="C150" s="264" t="s">
        <v>260</v>
      </c>
      <c r="D150" s="264" t="s">
        <v>242</v>
      </c>
      <c r="E150" s="265" t="s">
        <v>1630</v>
      </c>
      <c r="F150" s="266" t="s">
        <v>1631</v>
      </c>
      <c r="G150" s="267" t="s">
        <v>155</v>
      </c>
      <c r="H150" s="268">
        <v>1</v>
      </c>
      <c r="I150" s="269"/>
      <c r="J150" s="270">
        <f>ROUND(I150*H150,2)</f>
        <v>0</v>
      </c>
      <c r="K150" s="266" t="s">
        <v>19</v>
      </c>
      <c r="L150" s="271"/>
      <c r="M150" s="272" t="s">
        <v>19</v>
      </c>
      <c r="N150" s="273" t="s">
        <v>47</v>
      </c>
      <c r="O150" s="85"/>
      <c r="P150" s="222">
        <f>O150*H150</f>
        <v>0</v>
      </c>
      <c r="Q150" s="222">
        <v>0.0033</v>
      </c>
      <c r="R150" s="222">
        <f>Q150*H150</f>
        <v>0.0033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342</v>
      </c>
      <c r="AT150" s="224" t="s">
        <v>242</v>
      </c>
      <c r="AU150" s="224" t="s">
        <v>84</v>
      </c>
      <c r="AY150" s="18" t="s">
        <v>149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82</v>
      </c>
      <c r="BK150" s="225">
        <f>ROUND(I150*H150,2)</f>
        <v>0</v>
      </c>
      <c r="BL150" s="18" t="s">
        <v>247</v>
      </c>
      <c r="BM150" s="224" t="s">
        <v>1632</v>
      </c>
    </row>
    <row r="151" s="13" customFormat="1">
      <c r="A151" s="13"/>
      <c r="B151" s="231"/>
      <c r="C151" s="232"/>
      <c r="D151" s="233" t="s">
        <v>161</v>
      </c>
      <c r="E151" s="234" t="s">
        <v>19</v>
      </c>
      <c r="F151" s="235" t="s">
        <v>1570</v>
      </c>
      <c r="G151" s="232"/>
      <c r="H151" s="234" t="s">
        <v>19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161</v>
      </c>
      <c r="AU151" s="241" t="s">
        <v>84</v>
      </c>
      <c r="AV151" s="13" t="s">
        <v>82</v>
      </c>
      <c r="AW151" s="13" t="s">
        <v>37</v>
      </c>
      <c r="AX151" s="13" t="s">
        <v>76</v>
      </c>
      <c r="AY151" s="241" t="s">
        <v>149</v>
      </c>
    </row>
    <row r="152" s="14" customFormat="1">
      <c r="A152" s="14"/>
      <c r="B152" s="242"/>
      <c r="C152" s="243"/>
      <c r="D152" s="233" t="s">
        <v>161</v>
      </c>
      <c r="E152" s="244" t="s">
        <v>19</v>
      </c>
      <c r="F152" s="245" t="s">
        <v>82</v>
      </c>
      <c r="G152" s="243"/>
      <c r="H152" s="246">
        <v>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161</v>
      </c>
      <c r="AU152" s="252" t="s">
        <v>84</v>
      </c>
      <c r="AV152" s="14" t="s">
        <v>84</v>
      </c>
      <c r="AW152" s="14" t="s">
        <v>37</v>
      </c>
      <c r="AX152" s="14" t="s">
        <v>82</v>
      </c>
      <c r="AY152" s="252" t="s">
        <v>149</v>
      </c>
    </row>
    <row r="153" s="2" customFormat="1" ht="16.5" customHeight="1">
      <c r="A153" s="39"/>
      <c r="B153" s="40"/>
      <c r="C153" s="264" t="s">
        <v>266</v>
      </c>
      <c r="D153" s="264" t="s">
        <v>242</v>
      </c>
      <c r="E153" s="265" t="s">
        <v>1633</v>
      </c>
      <c r="F153" s="266" t="s">
        <v>1634</v>
      </c>
      <c r="G153" s="267" t="s">
        <v>155</v>
      </c>
      <c r="H153" s="268">
        <v>1</v>
      </c>
      <c r="I153" s="269"/>
      <c r="J153" s="270">
        <f>ROUND(I153*H153,2)</f>
        <v>0</v>
      </c>
      <c r="K153" s="266" t="s">
        <v>19</v>
      </c>
      <c r="L153" s="271"/>
      <c r="M153" s="272" t="s">
        <v>19</v>
      </c>
      <c r="N153" s="273" t="s">
        <v>47</v>
      </c>
      <c r="O153" s="85"/>
      <c r="P153" s="222">
        <f>O153*H153</f>
        <v>0</v>
      </c>
      <c r="Q153" s="222">
        <v>0.0033</v>
      </c>
      <c r="R153" s="222">
        <f>Q153*H153</f>
        <v>0.0033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342</v>
      </c>
      <c r="AT153" s="224" t="s">
        <v>242</v>
      </c>
      <c r="AU153" s="224" t="s">
        <v>84</v>
      </c>
      <c r="AY153" s="18" t="s">
        <v>149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82</v>
      </c>
      <c r="BK153" s="225">
        <f>ROUND(I153*H153,2)</f>
        <v>0</v>
      </c>
      <c r="BL153" s="18" t="s">
        <v>247</v>
      </c>
      <c r="BM153" s="224" t="s">
        <v>1635</v>
      </c>
    </row>
    <row r="154" s="13" customFormat="1">
      <c r="A154" s="13"/>
      <c r="B154" s="231"/>
      <c r="C154" s="232"/>
      <c r="D154" s="233" t="s">
        <v>161</v>
      </c>
      <c r="E154" s="234" t="s">
        <v>19</v>
      </c>
      <c r="F154" s="235" t="s">
        <v>1570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161</v>
      </c>
      <c r="AU154" s="241" t="s">
        <v>84</v>
      </c>
      <c r="AV154" s="13" t="s">
        <v>82</v>
      </c>
      <c r="AW154" s="13" t="s">
        <v>37</v>
      </c>
      <c r="AX154" s="13" t="s">
        <v>76</v>
      </c>
      <c r="AY154" s="241" t="s">
        <v>149</v>
      </c>
    </row>
    <row r="155" s="14" customFormat="1">
      <c r="A155" s="14"/>
      <c r="B155" s="242"/>
      <c r="C155" s="243"/>
      <c r="D155" s="233" t="s">
        <v>161</v>
      </c>
      <c r="E155" s="244" t="s">
        <v>19</v>
      </c>
      <c r="F155" s="245" t="s">
        <v>82</v>
      </c>
      <c r="G155" s="243"/>
      <c r="H155" s="246">
        <v>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161</v>
      </c>
      <c r="AU155" s="252" t="s">
        <v>84</v>
      </c>
      <c r="AV155" s="14" t="s">
        <v>84</v>
      </c>
      <c r="AW155" s="14" t="s">
        <v>37</v>
      </c>
      <c r="AX155" s="14" t="s">
        <v>82</v>
      </c>
      <c r="AY155" s="252" t="s">
        <v>149</v>
      </c>
    </row>
    <row r="156" s="2" customFormat="1" ht="16.5" customHeight="1">
      <c r="A156" s="39"/>
      <c r="B156" s="40"/>
      <c r="C156" s="213" t="s">
        <v>272</v>
      </c>
      <c r="D156" s="213" t="s">
        <v>152</v>
      </c>
      <c r="E156" s="214" t="s">
        <v>1636</v>
      </c>
      <c r="F156" s="215" t="s">
        <v>1637</v>
      </c>
      <c r="G156" s="216" t="s">
        <v>155</v>
      </c>
      <c r="H156" s="217">
        <v>3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47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247</v>
      </c>
      <c r="AT156" s="224" t="s">
        <v>152</v>
      </c>
      <c r="AU156" s="224" t="s">
        <v>84</v>
      </c>
      <c r="AY156" s="18" t="s">
        <v>149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82</v>
      </c>
      <c r="BK156" s="225">
        <f>ROUND(I156*H156,2)</f>
        <v>0</v>
      </c>
      <c r="BL156" s="18" t="s">
        <v>247</v>
      </c>
      <c r="BM156" s="224" t="s">
        <v>1638</v>
      </c>
    </row>
    <row r="157" s="13" customFormat="1">
      <c r="A157" s="13"/>
      <c r="B157" s="231"/>
      <c r="C157" s="232"/>
      <c r="D157" s="233" t="s">
        <v>161</v>
      </c>
      <c r="E157" s="234" t="s">
        <v>19</v>
      </c>
      <c r="F157" s="235" t="s">
        <v>1570</v>
      </c>
      <c r="G157" s="232"/>
      <c r="H157" s="234" t="s">
        <v>19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161</v>
      </c>
      <c r="AU157" s="241" t="s">
        <v>84</v>
      </c>
      <c r="AV157" s="13" t="s">
        <v>82</v>
      </c>
      <c r="AW157" s="13" t="s">
        <v>37</v>
      </c>
      <c r="AX157" s="13" t="s">
        <v>76</v>
      </c>
      <c r="AY157" s="241" t="s">
        <v>149</v>
      </c>
    </row>
    <row r="158" s="14" customFormat="1">
      <c r="A158" s="14"/>
      <c r="B158" s="242"/>
      <c r="C158" s="243"/>
      <c r="D158" s="233" t="s">
        <v>161</v>
      </c>
      <c r="E158" s="244" t="s">
        <v>19</v>
      </c>
      <c r="F158" s="245" t="s">
        <v>150</v>
      </c>
      <c r="G158" s="243"/>
      <c r="H158" s="246">
        <v>3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161</v>
      </c>
      <c r="AU158" s="252" t="s">
        <v>84</v>
      </c>
      <c r="AV158" s="14" t="s">
        <v>84</v>
      </c>
      <c r="AW158" s="14" t="s">
        <v>37</v>
      </c>
      <c r="AX158" s="14" t="s">
        <v>82</v>
      </c>
      <c r="AY158" s="252" t="s">
        <v>149</v>
      </c>
    </row>
    <row r="159" s="2" customFormat="1" ht="16.5" customHeight="1">
      <c r="A159" s="39"/>
      <c r="B159" s="40"/>
      <c r="C159" s="264" t="s">
        <v>7</v>
      </c>
      <c r="D159" s="264" t="s">
        <v>242</v>
      </c>
      <c r="E159" s="265" t="s">
        <v>1639</v>
      </c>
      <c r="F159" s="266" t="s">
        <v>1640</v>
      </c>
      <c r="G159" s="267" t="s">
        <v>155</v>
      </c>
      <c r="H159" s="268">
        <v>1</v>
      </c>
      <c r="I159" s="269"/>
      <c r="J159" s="270">
        <f>ROUND(I159*H159,2)</f>
        <v>0</v>
      </c>
      <c r="K159" s="266" t="s">
        <v>19</v>
      </c>
      <c r="L159" s="271"/>
      <c r="M159" s="272" t="s">
        <v>19</v>
      </c>
      <c r="N159" s="273" t="s">
        <v>47</v>
      </c>
      <c r="O159" s="85"/>
      <c r="P159" s="222">
        <f>O159*H159</f>
        <v>0</v>
      </c>
      <c r="Q159" s="222">
        <v>0.0033</v>
      </c>
      <c r="R159" s="222">
        <f>Q159*H159</f>
        <v>0.0033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342</v>
      </c>
      <c r="AT159" s="224" t="s">
        <v>242</v>
      </c>
      <c r="AU159" s="224" t="s">
        <v>84</v>
      </c>
      <c r="AY159" s="18" t="s">
        <v>149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82</v>
      </c>
      <c r="BK159" s="225">
        <f>ROUND(I159*H159,2)</f>
        <v>0</v>
      </c>
      <c r="BL159" s="18" t="s">
        <v>247</v>
      </c>
      <c r="BM159" s="224" t="s">
        <v>1641</v>
      </c>
    </row>
    <row r="160" s="13" customFormat="1">
      <c r="A160" s="13"/>
      <c r="B160" s="231"/>
      <c r="C160" s="232"/>
      <c r="D160" s="233" t="s">
        <v>161</v>
      </c>
      <c r="E160" s="234" t="s">
        <v>19</v>
      </c>
      <c r="F160" s="235" t="s">
        <v>1570</v>
      </c>
      <c r="G160" s="232"/>
      <c r="H160" s="234" t="s">
        <v>19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161</v>
      </c>
      <c r="AU160" s="241" t="s">
        <v>84</v>
      </c>
      <c r="AV160" s="13" t="s">
        <v>82</v>
      </c>
      <c r="AW160" s="13" t="s">
        <v>37</v>
      </c>
      <c r="AX160" s="13" t="s">
        <v>76</v>
      </c>
      <c r="AY160" s="241" t="s">
        <v>149</v>
      </c>
    </row>
    <row r="161" s="14" customFormat="1">
      <c r="A161" s="14"/>
      <c r="B161" s="242"/>
      <c r="C161" s="243"/>
      <c r="D161" s="233" t="s">
        <v>161</v>
      </c>
      <c r="E161" s="244" t="s">
        <v>19</v>
      </c>
      <c r="F161" s="245" t="s">
        <v>82</v>
      </c>
      <c r="G161" s="243"/>
      <c r="H161" s="246">
        <v>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161</v>
      </c>
      <c r="AU161" s="252" t="s">
        <v>84</v>
      </c>
      <c r="AV161" s="14" t="s">
        <v>84</v>
      </c>
      <c r="AW161" s="14" t="s">
        <v>37</v>
      </c>
      <c r="AX161" s="14" t="s">
        <v>82</v>
      </c>
      <c r="AY161" s="252" t="s">
        <v>149</v>
      </c>
    </row>
    <row r="162" s="2" customFormat="1" ht="16.5" customHeight="1">
      <c r="A162" s="39"/>
      <c r="B162" s="40"/>
      <c r="C162" s="264" t="s">
        <v>282</v>
      </c>
      <c r="D162" s="264" t="s">
        <v>242</v>
      </c>
      <c r="E162" s="265" t="s">
        <v>1642</v>
      </c>
      <c r="F162" s="266" t="s">
        <v>1643</v>
      </c>
      <c r="G162" s="267" t="s">
        <v>155</v>
      </c>
      <c r="H162" s="268">
        <v>1</v>
      </c>
      <c r="I162" s="269"/>
      <c r="J162" s="270">
        <f>ROUND(I162*H162,2)</f>
        <v>0</v>
      </c>
      <c r="K162" s="266" t="s">
        <v>19</v>
      </c>
      <c r="L162" s="271"/>
      <c r="M162" s="272" t="s">
        <v>19</v>
      </c>
      <c r="N162" s="273" t="s">
        <v>47</v>
      </c>
      <c r="O162" s="85"/>
      <c r="P162" s="222">
        <f>O162*H162</f>
        <v>0</v>
      </c>
      <c r="Q162" s="222">
        <v>0.0033</v>
      </c>
      <c r="R162" s="222">
        <f>Q162*H162</f>
        <v>0.0033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342</v>
      </c>
      <c r="AT162" s="224" t="s">
        <v>242</v>
      </c>
      <c r="AU162" s="224" t="s">
        <v>84</v>
      </c>
      <c r="AY162" s="18" t="s">
        <v>149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82</v>
      </c>
      <c r="BK162" s="225">
        <f>ROUND(I162*H162,2)</f>
        <v>0</v>
      </c>
      <c r="BL162" s="18" t="s">
        <v>247</v>
      </c>
      <c r="BM162" s="224" t="s">
        <v>1644</v>
      </c>
    </row>
    <row r="163" s="13" customFormat="1">
      <c r="A163" s="13"/>
      <c r="B163" s="231"/>
      <c r="C163" s="232"/>
      <c r="D163" s="233" t="s">
        <v>161</v>
      </c>
      <c r="E163" s="234" t="s">
        <v>19</v>
      </c>
      <c r="F163" s="235" t="s">
        <v>1570</v>
      </c>
      <c r="G163" s="232"/>
      <c r="H163" s="234" t="s">
        <v>19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161</v>
      </c>
      <c r="AU163" s="241" t="s">
        <v>84</v>
      </c>
      <c r="AV163" s="13" t="s">
        <v>82</v>
      </c>
      <c r="AW163" s="13" t="s">
        <v>37</v>
      </c>
      <c r="AX163" s="13" t="s">
        <v>76</v>
      </c>
      <c r="AY163" s="241" t="s">
        <v>149</v>
      </c>
    </row>
    <row r="164" s="14" customFormat="1">
      <c r="A164" s="14"/>
      <c r="B164" s="242"/>
      <c r="C164" s="243"/>
      <c r="D164" s="233" t="s">
        <v>161</v>
      </c>
      <c r="E164" s="244" t="s">
        <v>19</v>
      </c>
      <c r="F164" s="245" t="s">
        <v>82</v>
      </c>
      <c r="G164" s="243"/>
      <c r="H164" s="246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161</v>
      </c>
      <c r="AU164" s="252" t="s">
        <v>84</v>
      </c>
      <c r="AV164" s="14" t="s">
        <v>84</v>
      </c>
      <c r="AW164" s="14" t="s">
        <v>37</v>
      </c>
      <c r="AX164" s="14" t="s">
        <v>82</v>
      </c>
      <c r="AY164" s="252" t="s">
        <v>149</v>
      </c>
    </row>
    <row r="165" s="2" customFormat="1" ht="16.5" customHeight="1">
      <c r="A165" s="39"/>
      <c r="B165" s="40"/>
      <c r="C165" s="264" t="s">
        <v>271</v>
      </c>
      <c r="D165" s="264" t="s">
        <v>242</v>
      </c>
      <c r="E165" s="265" t="s">
        <v>1645</v>
      </c>
      <c r="F165" s="266" t="s">
        <v>1646</v>
      </c>
      <c r="G165" s="267" t="s">
        <v>155</v>
      </c>
      <c r="H165" s="268">
        <v>1</v>
      </c>
      <c r="I165" s="269"/>
      <c r="J165" s="270">
        <f>ROUND(I165*H165,2)</f>
        <v>0</v>
      </c>
      <c r="K165" s="266" t="s">
        <v>19</v>
      </c>
      <c r="L165" s="271"/>
      <c r="M165" s="272" t="s">
        <v>19</v>
      </c>
      <c r="N165" s="273" t="s">
        <v>47</v>
      </c>
      <c r="O165" s="85"/>
      <c r="P165" s="222">
        <f>O165*H165</f>
        <v>0</v>
      </c>
      <c r="Q165" s="222">
        <v>0.0033</v>
      </c>
      <c r="R165" s="222">
        <f>Q165*H165</f>
        <v>0.0033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342</v>
      </c>
      <c r="AT165" s="224" t="s">
        <v>242</v>
      </c>
      <c r="AU165" s="224" t="s">
        <v>84</v>
      </c>
      <c r="AY165" s="18" t="s">
        <v>149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82</v>
      </c>
      <c r="BK165" s="225">
        <f>ROUND(I165*H165,2)</f>
        <v>0</v>
      </c>
      <c r="BL165" s="18" t="s">
        <v>247</v>
      </c>
      <c r="BM165" s="224" t="s">
        <v>1647</v>
      </c>
    </row>
    <row r="166" s="13" customFormat="1">
      <c r="A166" s="13"/>
      <c r="B166" s="231"/>
      <c r="C166" s="232"/>
      <c r="D166" s="233" t="s">
        <v>161</v>
      </c>
      <c r="E166" s="234" t="s">
        <v>19</v>
      </c>
      <c r="F166" s="235" t="s">
        <v>1570</v>
      </c>
      <c r="G166" s="232"/>
      <c r="H166" s="234" t="s">
        <v>19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161</v>
      </c>
      <c r="AU166" s="241" t="s">
        <v>84</v>
      </c>
      <c r="AV166" s="13" t="s">
        <v>82</v>
      </c>
      <c r="AW166" s="13" t="s">
        <v>37</v>
      </c>
      <c r="AX166" s="13" t="s">
        <v>76</v>
      </c>
      <c r="AY166" s="241" t="s">
        <v>149</v>
      </c>
    </row>
    <row r="167" s="14" customFormat="1">
      <c r="A167" s="14"/>
      <c r="B167" s="242"/>
      <c r="C167" s="243"/>
      <c r="D167" s="233" t="s">
        <v>161</v>
      </c>
      <c r="E167" s="244" t="s">
        <v>19</v>
      </c>
      <c r="F167" s="245" t="s">
        <v>82</v>
      </c>
      <c r="G167" s="243"/>
      <c r="H167" s="246">
        <v>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161</v>
      </c>
      <c r="AU167" s="252" t="s">
        <v>84</v>
      </c>
      <c r="AV167" s="14" t="s">
        <v>84</v>
      </c>
      <c r="AW167" s="14" t="s">
        <v>37</v>
      </c>
      <c r="AX167" s="14" t="s">
        <v>82</v>
      </c>
      <c r="AY167" s="252" t="s">
        <v>149</v>
      </c>
    </row>
    <row r="168" s="2" customFormat="1" ht="37.8" customHeight="1">
      <c r="A168" s="39"/>
      <c r="B168" s="40"/>
      <c r="C168" s="213" t="s">
        <v>293</v>
      </c>
      <c r="D168" s="213" t="s">
        <v>152</v>
      </c>
      <c r="E168" s="214" t="s">
        <v>1648</v>
      </c>
      <c r="F168" s="215" t="s">
        <v>1649</v>
      </c>
      <c r="G168" s="216" t="s">
        <v>175</v>
      </c>
      <c r="H168" s="217">
        <v>15</v>
      </c>
      <c r="I168" s="218"/>
      <c r="J168" s="219">
        <f>ROUND(I168*H168,2)</f>
        <v>0</v>
      </c>
      <c r="K168" s="215" t="s">
        <v>156</v>
      </c>
      <c r="L168" s="45"/>
      <c r="M168" s="220" t="s">
        <v>19</v>
      </c>
      <c r="N168" s="221" t="s">
        <v>47</v>
      </c>
      <c r="O168" s="85"/>
      <c r="P168" s="222">
        <f>O168*H168</f>
        <v>0</v>
      </c>
      <c r="Q168" s="222">
        <v>0.0034399999999999999</v>
      </c>
      <c r="R168" s="222">
        <f>Q168*H168</f>
        <v>0.0516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247</v>
      </c>
      <c r="AT168" s="224" t="s">
        <v>152</v>
      </c>
      <c r="AU168" s="224" t="s">
        <v>84</v>
      </c>
      <c r="AY168" s="18" t="s">
        <v>149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82</v>
      </c>
      <c r="BK168" s="225">
        <f>ROUND(I168*H168,2)</f>
        <v>0</v>
      </c>
      <c r="BL168" s="18" t="s">
        <v>247</v>
      </c>
      <c r="BM168" s="224" t="s">
        <v>1650</v>
      </c>
    </row>
    <row r="169" s="2" customFormat="1">
      <c r="A169" s="39"/>
      <c r="B169" s="40"/>
      <c r="C169" s="41"/>
      <c r="D169" s="226" t="s">
        <v>159</v>
      </c>
      <c r="E169" s="41"/>
      <c r="F169" s="227" t="s">
        <v>1651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159</v>
      </c>
      <c r="AU169" s="18" t="s">
        <v>84</v>
      </c>
    </row>
    <row r="170" s="13" customFormat="1">
      <c r="A170" s="13"/>
      <c r="B170" s="231"/>
      <c r="C170" s="232"/>
      <c r="D170" s="233" t="s">
        <v>161</v>
      </c>
      <c r="E170" s="234" t="s">
        <v>19</v>
      </c>
      <c r="F170" s="235" t="s">
        <v>1570</v>
      </c>
      <c r="G170" s="232"/>
      <c r="H170" s="234" t="s">
        <v>19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161</v>
      </c>
      <c r="AU170" s="241" t="s">
        <v>84</v>
      </c>
      <c r="AV170" s="13" t="s">
        <v>82</v>
      </c>
      <c r="AW170" s="13" t="s">
        <v>37</v>
      </c>
      <c r="AX170" s="13" t="s">
        <v>76</v>
      </c>
      <c r="AY170" s="241" t="s">
        <v>149</v>
      </c>
    </row>
    <row r="171" s="14" customFormat="1">
      <c r="A171" s="14"/>
      <c r="B171" s="242"/>
      <c r="C171" s="243"/>
      <c r="D171" s="233" t="s">
        <v>161</v>
      </c>
      <c r="E171" s="244" t="s">
        <v>19</v>
      </c>
      <c r="F171" s="245" t="s">
        <v>1652</v>
      </c>
      <c r="G171" s="243"/>
      <c r="H171" s="246">
        <v>15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161</v>
      </c>
      <c r="AU171" s="252" t="s">
        <v>84</v>
      </c>
      <c r="AV171" s="14" t="s">
        <v>84</v>
      </c>
      <c r="AW171" s="14" t="s">
        <v>37</v>
      </c>
      <c r="AX171" s="14" t="s">
        <v>82</v>
      </c>
      <c r="AY171" s="252" t="s">
        <v>149</v>
      </c>
    </row>
    <row r="172" s="2" customFormat="1" ht="33" customHeight="1">
      <c r="A172" s="39"/>
      <c r="B172" s="40"/>
      <c r="C172" s="213" t="s">
        <v>300</v>
      </c>
      <c r="D172" s="213" t="s">
        <v>152</v>
      </c>
      <c r="E172" s="214" t="s">
        <v>1653</v>
      </c>
      <c r="F172" s="215" t="s">
        <v>1654</v>
      </c>
      <c r="G172" s="216" t="s">
        <v>175</v>
      </c>
      <c r="H172" s="217">
        <v>6</v>
      </c>
      <c r="I172" s="218"/>
      <c r="J172" s="219">
        <f>ROUND(I172*H172,2)</f>
        <v>0</v>
      </c>
      <c r="K172" s="215" t="s">
        <v>156</v>
      </c>
      <c r="L172" s="45"/>
      <c r="M172" s="220" t="s">
        <v>19</v>
      </c>
      <c r="N172" s="221" t="s">
        <v>47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0.00381</v>
      </c>
      <c r="T172" s="223">
        <f>S172*H172</f>
        <v>0.022859999999999998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247</v>
      </c>
      <c r="AT172" s="224" t="s">
        <v>152</v>
      </c>
      <c r="AU172" s="224" t="s">
        <v>84</v>
      </c>
      <c r="AY172" s="18" t="s">
        <v>149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82</v>
      </c>
      <c r="BK172" s="225">
        <f>ROUND(I172*H172,2)</f>
        <v>0</v>
      </c>
      <c r="BL172" s="18" t="s">
        <v>247</v>
      </c>
      <c r="BM172" s="224" t="s">
        <v>1655</v>
      </c>
    </row>
    <row r="173" s="2" customFormat="1">
      <c r="A173" s="39"/>
      <c r="B173" s="40"/>
      <c r="C173" s="41"/>
      <c r="D173" s="226" t="s">
        <v>159</v>
      </c>
      <c r="E173" s="41"/>
      <c r="F173" s="227" t="s">
        <v>1656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159</v>
      </c>
      <c r="AU173" s="18" t="s">
        <v>84</v>
      </c>
    </row>
    <row r="174" s="13" customFormat="1">
      <c r="A174" s="13"/>
      <c r="B174" s="231"/>
      <c r="C174" s="232"/>
      <c r="D174" s="233" t="s">
        <v>161</v>
      </c>
      <c r="E174" s="234" t="s">
        <v>19</v>
      </c>
      <c r="F174" s="235" t="s">
        <v>1570</v>
      </c>
      <c r="G174" s="232"/>
      <c r="H174" s="234" t="s">
        <v>19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161</v>
      </c>
      <c r="AU174" s="241" t="s">
        <v>84</v>
      </c>
      <c r="AV174" s="13" t="s">
        <v>82</v>
      </c>
      <c r="AW174" s="13" t="s">
        <v>37</v>
      </c>
      <c r="AX174" s="13" t="s">
        <v>76</v>
      </c>
      <c r="AY174" s="241" t="s">
        <v>149</v>
      </c>
    </row>
    <row r="175" s="14" customFormat="1">
      <c r="A175" s="14"/>
      <c r="B175" s="242"/>
      <c r="C175" s="243"/>
      <c r="D175" s="233" t="s">
        <v>161</v>
      </c>
      <c r="E175" s="244" t="s">
        <v>19</v>
      </c>
      <c r="F175" s="245" t="s">
        <v>179</v>
      </c>
      <c r="G175" s="243"/>
      <c r="H175" s="246">
        <v>6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161</v>
      </c>
      <c r="AU175" s="252" t="s">
        <v>84</v>
      </c>
      <c r="AV175" s="14" t="s">
        <v>84</v>
      </c>
      <c r="AW175" s="14" t="s">
        <v>37</v>
      </c>
      <c r="AX175" s="14" t="s">
        <v>82</v>
      </c>
      <c r="AY175" s="252" t="s">
        <v>149</v>
      </c>
    </row>
    <row r="176" s="2" customFormat="1" ht="33" customHeight="1">
      <c r="A176" s="39"/>
      <c r="B176" s="40"/>
      <c r="C176" s="213" t="s">
        <v>306</v>
      </c>
      <c r="D176" s="213" t="s">
        <v>152</v>
      </c>
      <c r="E176" s="214" t="s">
        <v>1657</v>
      </c>
      <c r="F176" s="215" t="s">
        <v>1658</v>
      </c>
      <c r="G176" s="216" t="s">
        <v>175</v>
      </c>
      <c r="H176" s="217">
        <v>4</v>
      </c>
      <c r="I176" s="218"/>
      <c r="J176" s="219">
        <f>ROUND(I176*H176,2)</f>
        <v>0</v>
      </c>
      <c r="K176" s="215" t="s">
        <v>156</v>
      </c>
      <c r="L176" s="45"/>
      <c r="M176" s="220" t="s">
        <v>19</v>
      </c>
      <c r="N176" s="221" t="s">
        <v>47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0.0082100000000000003</v>
      </c>
      <c r="T176" s="223">
        <f>S176*H176</f>
        <v>0.032840000000000001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247</v>
      </c>
      <c r="AT176" s="224" t="s">
        <v>152</v>
      </c>
      <c r="AU176" s="224" t="s">
        <v>84</v>
      </c>
      <c r="AY176" s="18" t="s">
        <v>149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82</v>
      </c>
      <c r="BK176" s="225">
        <f>ROUND(I176*H176,2)</f>
        <v>0</v>
      </c>
      <c r="BL176" s="18" t="s">
        <v>247</v>
      </c>
      <c r="BM176" s="224" t="s">
        <v>1659</v>
      </c>
    </row>
    <row r="177" s="2" customFormat="1">
      <c r="A177" s="39"/>
      <c r="B177" s="40"/>
      <c r="C177" s="41"/>
      <c r="D177" s="226" t="s">
        <v>159</v>
      </c>
      <c r="E177" s="41"/>
      <c r="F177" s="227" t="s">
        <v>1660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159</v>
      </c>
      <c r="AU177" s="18" t="s">
        <v>84</v>
      </c>
    </row>
    <row r="178" s="13" customFormat="1">
      <c r="A178" s="13"/>
      <c r="B178" s="231"/>
      <c r="C178" s="232"/>
      <c r="D178" s="233" t="s">
        <v>161</v>
      </c>
      <c r="E178" s="234" t="s">
        <v>19</v>
      </c>
      <c r="F178" s="235" t="s">
        <v>1570</v>
      </c>
      <c r="G178" s="232"/>
      <c r="H178" s="234" t="s">
        <v>19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161</v>
      </c>
      <c r="AU178" s="241" t="s">
        <v>84</v>
      </c>
      <c r="AV178" s="13" t="s">
        <v>82</v>
      </c>
      <c r="AW178" s="13" t="s">
        <v>37</v>
      </c>
      <c r="AX178" s="13" t="s">
        <v>76</v>
      </c>
      <c r="AY178" s="241" t="s">
        <v>149</v>
      </c>
    </row>
    <row r="179" s="14" customFormat="1">
      <c r="A179" s="14"/>
      <c r="B179" s="242"/>
      <c r="C179" s="243"/>
      <c r="D179" s="233" t="s">
        <v>161</v>
      </c>
      <c r="E179" s="244" t="s">
        <v>19</v>
      </c>
      <c r="F179" s="245" t="s">
        <v>157</v>
      </c>
      <c r="G179" s="243"/>
      <c r="H179" s="246">
        <v>4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161</v>
      </c>
      <c r="AU179" s="252" t="s">
        <v>84</v>
      </c>
      <c r="AV179" s="14" t="s">
        <v>84</v>
      </c>
      <c r="AW179" s="14" t="s">
        <v>37</v>
      </c>
      <c r="AX179" s="14" t="s">
        <v>82</v>
      </c>
      <c r="AY179" s="252" t="s">
        <v>149</v>
      </c>
    </row>
    <row r="180" s="2" customFormat="1" ht="24.15" customHeight="1">
      <c r="A180" s="39"/>
      <c r="B180" s="40"/>
      <c r="C180" s="213" t="s">
        <v>311</v>
      </c>
      <c r="D180" s="213" t="s">
        <v>152</v>
      </c>
      <c r="E180" s="214" t="s">
        <v>1661</v>
      </c>
      <c r="F180" s="215" t="s">
        <v>1662</v>
      </c>
      <c r="G180" s="216" t="s">
        <v>175</v>
      </c>
      <c r="H180" s="217">
        <v>17</v>
      </c>
      <c r="I180" s="218"/>
      <c r="J180" s="219">
        <f>ROUND(I180*H180,2)</f>
        <v>0</v>
      </c>
      <c r="K180" s="215" t="s">
        <v>156</v>
      </c>
      <c r="L180" s="45"/>
      <c r="M180" s="220" t="s">
        <v>19</v>
      </c>
      <c r="N180" s="221" t="s">
        <v>47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0.0013799999999999999</v>
      </c>
      <c r="T180" s="223">
        <f>S180*H180</f>
        <v>0.023459999999999998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247</v>
      </c>
      <c r="AT180" s="224" t="s">
        <v>152</v>
      </c>
      <c r="AU180" s="224" t="s">
        <v>84</v>
      </c>
      <c r="AY180" s="18" t="s">
        <v>149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82</v>
      </c>
      <c r="BK180" s="225">
        <f>ROUND(I180*H180,2)</f>
        <v>0</v>
      </c>
      <c r="BL180" s="18" t="s">
        <v>247</v>
      </c>
      <c r="BM180" s="224" t="s">
        <v>1663</v>
      </c>
    </row>
    <row r="181" s="2" customFormat="1">
      <c r="A181" s="39"/>
      <c r="B181" s="40"/>
      <c r="C181" s="41"/>
      <c r="D181" s="226" t="s">
        <v>159</v>
      </c>
      <c r="E181" s="41"/>
      <c r="F181" s="227" t="s">
        <v>1664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159</v>
      </c>
      <c r="AU181" s="18" t="s">
        <v>84</v>
      </c>
    </row>
    <row r="182" s="13" customFormat="1">
      <c r="A182" s="13"/>
      <c r="B182" s="231"/>
      <c r="C182" s="232"/>
      <c r="D182" s="233" t="s">
        <v>161</v>
      </c>
      <c r="E182" s="234" t="s">
        <v>19</v>
      </c>
      <c r="F182" s="235" t="s">
        <v>1570</v>
      </c>
      <c r="G182" s="232"/>
      <c r="H182" s="234" t="s">
        <v>19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161</v>
      </c>
      <c r="AU182" s="241" t="s">
        <v>84</v>
      </c>
      <c r="AV182" s="13" t="s">
        <v>82</v>
      </c>
      <c r="AW182" s="13" t="s">
        <v>37</v>
      </c>
      <c r="AX182" s="13" t="s">
        <v>76</v>
      </c>
      <c r="AY182" s="241" t="s">
        <v>149</v>
      </c>
    </row>
    <row r="183" s="14" customFormat="1">
      <c r="A183" s="14"/>
      <c r="B183" s="242"/>
      <c r="C183" s="243"/>
      <c r="D183" s="233" t="s">
        <v>161</v>
      </c>
      <c r="E183" s="244" t="s">
        <v>19</v>
      </c>
      <c r="F183" s="245" t="s">
        <v>1665</v>
      </c>
      <c r="G183" s="243"/>
      <c r="H183" s="246">
        <v>17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161</v>
      </c>
      <c r="AU183" s="252" t="s">
        <v>84</v>
      </c>
      <c r="AV183" s="14" t="s">
        <v>84</v>
      </c>
      <c r="AW183" s="14" t="s">
        <v>37</v>
      </c>
      <c r="AX183" s="14" t="s">
        <v>82</v>
      </c>
      <c r="AY183" s="252" t="s">
        <v>149</v>
      </c>
    </row>
    <row r="184" s="2" customFormat="1" ht="33" customHeight="1">
      <c r="A184" s="39"/>
      <c r="B184" s="40"/>
      <c r="C184" s="213" t="s">
        <v>316</v>
      </c>
      <c r="D184" s="213" t="s">
        <v>152</v>
      </c>
      <c r="E184" s="214" t="s">
        <v>1666</v>
      </c>
      <c r="F184" s="215" t="s">
        <v>1667</v>
      </c>
      <c r="G184" s="216" t="s">
        <v>155</v>
      </c>
      <c r="H184" s="217">
        <v>1</v>
      </c>
      <c r="I184" s="218"/>
      <c r="J184" s="219">
        <f>ROUND(I184*H184,2)</f>
        <v>0</v>
      </c>
      <c r="K184" s="215" t="s">
        <v>156</v>
      </c>
      <c r="L184" s="45"/>
      <c r="M184" s="220" t="s">
        <v>19</v>
      </c>
      <c r="N184" s="221" t="s">
        <v>47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247</v>
      </c>
      <c r="AT184" s="224" t="s">
        <v>152</v>
      </c>
      <c r="AU184" s="224" t="s">
        <v>84</v>
      </c>
      <c r="AY184" s="18" t="s">
        <v>149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82</v>
      </c>
      <c r="BK184" s="225">
        <f>ROUND(I184*H184,2)</f>
        <v>0</v>
      </c>
      <c r="BL184" s="18" t="s">
        <v>247</v>
      </c>
      <c r="BM184" s="224" t="s">
        <v>1668</v>
      </c>
    </row>
    <row r="185" s="2" customFormat="1">
      <c r="A185" s="39"/>
      <c r="B185" s="40"/>
      <c r="C185" s="41"/>
      <c r="D185" s="226" t="s">
        <v>159</v>
      </c>
      <c r="E185" s="41"/>
      <c r="F185" s="227" t="s">
        <v>1669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159</v>
      </c>
      <c r="AU185" s="18" t="s">
        <v>84</v>
      </c>
    </row>
    <row r="186" s="13" customFormat="1">
      <c r="A186" s="13"/>
      <c r="B186" s="231"/>
      <c r="C186" s="232"/>
      <c r="D186" s="233" t="s">
        <v>161</v>
      </c>
      <c r="E186" s="234" t="s">
        <v>19</v>
      </c>
      <c r="F186" s="235" t="s">
        <v>1570</v>
      </c>
      <c r="G186" s="232"/>
      <c r="H186" s="234" t="s">
        <v>19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161</v>
      </c>
      <c r="AU186" s="241" t="s">
        <v>84</v>
      </c>
      <c r="AV186" s="13" t="s">
        <v>82</v>
      </c>
      <c r="AW186" s="13" t="s">
        <v>37</v>
      </c>
      <c r="AX186" s="13" t="s">
        <v>76</v>
      </c>
      <c r="AY186" s="241" t="s">
        <v>149</v>
      </c>
    </row>
    <row r="187" s="14" customFormat="1">
      <c r="A187" s="14"/>
      <c r="B187" s="242"/>
      <c r="C187" s="243"/>
      <c r="D187" s="233" t="s">
        <v>161</v>
      </c>
      <c r="E187" s="244" t="s">
        <v>19</v>
      </c>
      <c r="F187" s="245" t="s">
        <v>82</v>
      </c>
      <c r="G187" s="243"/>
      <c r="H187" s="246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161</v>
      </c>
      <c r="AU187" s="252" t="s">
        <v>84</v>
      </c>
      <c r="AV187" s="14" t="s">
        <v>84</v>
      </c>
      <c r="AW187" s="14" t="s">
        <v>37</v>
      </c>
      <c r="AX187" s="14" t="s">
        <v>82</v>
      </c>
      <c r="AY187" s="252" t="s">
        <v>149</v>
      </c>
    </row>
    <row r="188" s="2" customFormat="1" ht="16.5" customHeight="1">
      <c r="A188" s="39"/>
      <c r="B188" s="40"/>
      <c r="C188" s="264" t="s">
        <v>322</v>
      </c>
      <c r="D188" s="264" t="s">
        <v>242</v>
      </c>
      <c r="E188" s="265" t="s">
        <v>1670</v>
      </c>
      <c r="F188" s="266" t="s">
        <v>1671</v>
      </c>
      <c r="G188" s="267" t="s">
        <v>155</v>
      </c>
      <c r="H188" s="268">
        <v>1</v>
      </c>
      <c r="I188" s="269"/>
      <c r="J188" s="270">
        <f>ROUND(I188*H188,2)</f>
        <v>0</v>
      </c>
      <c r="K188" s="266" t="s">
        <v>19</v>
      </c>
      <c r="L188" s="271"/>
      <c r="M188" s="272" t="s">
        <v>19</v>
      </c>
      <c r="N188" s="273" t="s">
        <v>47</v>
      </c>
      <c r="O188" s="85"/>
      <c r="P188" s="222">
        <f>O188*H188</f>
        <v>0</v>
      </c>
      <c r="Q188" s="222">
        <v>0.0015</v>
      </c>
      <c r="R188" s="222">
        <f>Q188*H188</f>
        <v>0.0015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342</v>
      </c>
      <c r="AT188" s="224" t="s">
        <v>242</v>
      </c>
      <c r="AU188" s="224" t="s">
        <v>84</v>
      </c>
      <c r="AY188" s="18" t="s">
        <v>149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82</v>
      </c>
      <c r="BK188" s="225">
        <f>ROUND(I188*H188,2)</f>
        <v>0</v>
      </c>
      <c r="BL188" s="18" t="s">
        <v>247</v>
      </c>
      <c r="BM188" s="224" t="s">
        <v>1672</v>
      </c>
    </row>
    <row r="189" s="13" customFormat="1">
      <c r="A189" s="13"/>
      <c r="B189" s="231"/>
      <c r="C189" s="232"/>
      <c r="D189" s="233" t="s">
        <v>161</v>
      </c>
      <c r="E189" s="234" t="s">
        <v>19</v>
      </c>
      <c r="F189" s="235" t="s">
        <v>1570</v>
      </c>
      <c r="G189" s="232"/>
      <c r="H189" s="234" t="s">
        <v>19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161</v>
      </c>
      <c r="AU189" s="241" t="s">
        <v>84</v>
      </c>
      <c r="AV189" s="13" t="s">
        <v>82</v>
      </c>
      <c r="AW189" s="13" t="s">
        <v>37</v>
      </c>
      <c r="AX189" s="13" t="s">
        <v>76</v>
      </c>
      <c r="AY189" s="241" t="s">
        <v>149</v>
      </c>
    </row>
    <row r="190" s="14" customFormat="1">
      <c r="A190" s="14"/>
      <c r="B190" s="242"/>
      <c r="C190" s="243"/>
      <c r="D190" s="233" t="s">
        <v>161</v>
      </c>
      <c r="E190" s="244" t="s">
        <v>19</v>
      </c>
      <c r="F190" s="245" t="s">
        <v>82</v>
      </c>
      <c r="G190" s="243"/>
      <c r="H190" s="246">
        <v>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161</v>
      </c>
      <c r="AU190" s="252" t="s">
        <v>84</v>
      </c>
      <c r="AV190" s="14" t="s">
        <v>84</v>
      </c>
      <c r="AW190" s="14" t="s">
        <v>37</v>
      </c>
      <c r="AX190" s="14" t="s">
        <v>82</v>
      </c>
      <c r="AY190" s="252" t="s">
        <v>149</v>
      </c>
    </row>
    <row r="191" s="2" customFormat="1" ht="37.8" customHeight="1">
      <c r="A191" s="39"/>
      <c r="B191" s="40"/>
      <c r="C191" s="213" t="s">
        <v>332</v>
      </c>
      <c r="D191" s="213" t="s">
        <v>152</v>
      </c>
      <c r="E191" s="214" t="s">
        <v>1673</v>
      </c>
      <c r="F191" s="215" t="s">
        <v>1674</v>
      </c>
      <c r="G191" s="216" t="s">
        <v>175</v>
      </c>
      <c r="H191" s="217">
        <v>10</v>
      </c>
      <c r="I191" s="218"/>
      <c r="J191" s="219">
        <f>ROUND(I191*H191,2)</f>
        <v>0</v>
      </c>
      <c r="K191" s="215" t="s">
        <v>156</v>
      </c>
      <c r="L191" s="45"/>
      <c r="M191" s="220" t="s">
        <v>19</v>
      </c>
      <c r="N191" s="221" t="s">
        <v>47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247</v>
      </c>
      <c r="AT191" s="224" t="s">
        <v>152</v>
      </c>
      <c r="AU191" s="224" t="s">
        <v>84</v>
      </c>
      <c r="AY191" s="18" t="s">
        <v>149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82</v>
      </c>
      <c r="BK191" s="225">
        <f>ROUND(I191*H191,2)</f>
        <v>0</v>
      </c>
      <c r="BL191" s="18" t="s">
        <v>247</v>
      </c>
      <c r="BM191" s="224" t="s">
        <v>1675</v>
      </c>
    </row>
    <row r="192" s="2" customFormat="1">
      <c r="A192" s="39"/>
      <c r="B192" s="40"/>
      <c r="C192" s="41"/>
      <c r="D192" s="226" t="s">
        <v>159</v>
      </c>
      <c r="E192" s="41"/>
      <c r="F192" s="227" t="s">
        <v>1676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159</v>
      </c>
      <c r="AU192" s="18" t="s">
        <v>84</v>
      </c>
    </row>
    <row r="193" s="13" customFormat="1">
      <c r="A193" s="13"/>
      <c r="B193" s="231"/>
      <c r="C193" s="232"/>
      <c r="D193" s="233" t="s">
        <v>161</v>
      </c>
      <c r="E193" s="234" t="s">
        <v>19</v>
      </c>
      <c r="F193" s="235" t="s">
        <v>1570</v>
      </c>
      <c r="G193" s="232"/>
      <c r="H193" s="234" t="s">
        <v>19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161</v>
      </c>
      <c r="AU193" s="241" t="s">
        <v>84</v>
      </c>
      <c r="AV193" s="13" t="s">
        <v>82</v>
      </c>
      <c r="AW193" s="13" t="s">
        <v>37</v>
      </c>
      <c r="AX193" s="13" t="s">
        <v>76</v>
      </c>
      <c r="AY193" s="241" t="s">
        <v>149</v>
      </c>
    </row>
    <row r="194" s="14" customFormat="1">
      <c r="A194" s="14"/>
      <c r="B194" s="242"/>
      <c r="C194" s="243"/>
      <c r="D194" s="233" t="s">
        <v>161</v>
      </c>
      <c r="E194" s="244" t="s">
        <v>19</v>
      </c>
      <c r="F194" s="245" t="s">
        <v>1677</v>
      </c>
      <c r="G194" s="243"/>
      <c r="H194" s="246">
        <v>10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161</v>
      </c>
      <c r="AU194" s="252" t="s">
        <v>84</v>
      </c>
      <c r="AV194" s="14" t="s">
        <v>84</v>
      </c>
      <c r="AW194" s="14" t="s">
        <v>37</v>
      </c>
      <c r="AX194" s="14" t="s">
        <v>82</v>
      </c>
      <c r="AY194" s="252" t="s">
        <v>149</v>
      </c>
    </row>
    <row r="195" s="2" customFormat="1" ht="33" customHeight="1">
      <c r="A195" s="39"/>
      <c r="B195" s="40"/>
      <c r="C195" s="264" t="s">
        <v>337</v>
      </c>
      <c r="D195" s="264" t="s">
        <v>242</v>
      </c>
      <c r="E195" s="265" t="s">
        <v>1678</v>
      </c>
      <c r="F195" s="266" t="s">
        <v>1679</v>
      </c>
      <c r="G195" s="267" t="s">
        <v>175</v>
      </c>
      <c r="H195" s="268">
        <v>6</v>
      </c>
      <c r="I195" s="269"/>
      <c r="J195" s="270">
        <f>ROUND(I195*H195,2)</f>
        <v>0</v>
      </c>
      <c r="K195" s="266" t="s">
        <v>156</v>
      </c>
      <c r="L195" s="271"/>
      <c r="M195" s="272" t="s">
        <v>19</v>
      </c>
      <c r="N195" s="273" t="s">
        <v>47</v>
      </c>
      <c r="O195" s="85"/>
      <c r="P195" s="222">
        <f>O195*H195</f>
        <v>0</v>
      </c>
      <c r="Q195" s="222">
        <v>0.0126</v>
      </c>
      <c r="R195" s="222">
        <f>Q195*H195</f>
        <v>0.075600000000000001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342</v>
      </c>
      <c r="AT195" s="224" t="s">
        <v>242</v>
      </c>
      <c r="AU195" s="224" t="s">
        <v>84</v>
      </c>
      <c r="AY195" s="18" t="s">
        <v>149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82</v>
      </c>
      <c r="BK195" s="225">
        <f>ROUND(I195*H195,2)</f>
        <v>0</v>
      </c>
      <c r="BL195" s="18" t="s">
        <v>247</v>
      </c>
      <c r="BM195" s="224" t="s">
        <v>1680</v>
      </c>
    </row>
    <row r="196" s="2" customFormat="1">
      <c r="A196" s="39"/>
      <c r="B196" s="40"/>
      <c r="C196" s="41"/>
      <c r="D196" s="226" t="s">
        <v>159</v>
      </c>
      <c r="E196" s="41"/>
      <c r="F196" s="227" t="s">
        <v>1681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159</v>
      </c>
      <c r="AU196" s="18" t="s">
        <v>84</v>
      </c>
    </row>
    <row r="197" s="13" customFormat="1">
      <c r="A197" s="13"/>
      <c r="B197" s="231"/>
      <c r="C197" s="232"/>
      <c r="D197" s="233" t="s">
        <v>161</v>
      </c>
      <c r="E197" s="234" t="s">
        <v>19</v>
      </c>
      <c r="F197" s="235" t="s">
        <v>1570</v>
      </c>
      <c r="G197" s="232"/>
      <c r="H197" s="234" t="s">
        <v>19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161</v>
      </c>
      <c r="AU197" s="241" t="s">
        <v>84</v>
      </c>
      <c r="AV197" s="13" t="s">
        <v>82</v>
      </c>
      <c r="AW197" s="13" t="s">
        <v>37</v>
      </c>
      <c r="AX197" s="13" t="s">
        <v>76</v>
      </c>
      <c r="AY197" s="241" t="s">
        <v>149</v>
      </c>
    </row>
    <row r="198" s="14" customFormat="1">
      <c r="A198" s="14"/>
      <c r="B198" s="242"/>
      <c r="C198" s="243"/>
      <c r="D198" s="233" t="s">
        <v>161</v>
      </c>
      <c r="E198" s="244" t="s">
        <v>19</v>
      </c>
      <c r="F198" s="245" t="s">
        <v>181</v>
      </c>
      <c r="G198" s="243"/>
      <c r="H198" s="246">
        <v>5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161</v>
      </c>
      <c r="AU198" s="252" t="s">
        <v>84</v>
      </c>
      <c r="AV198" s="14" t="s">
        <v>84</v>
      </c>
      <c r="AW198" s="14" t="s">
        <v>37</v>
      </c>
      <c r="AX198" s="14" t="s">
        <v>82</v>
      </c>
      <c r="AY198" s="252" t="s">
        <v>149</v>
      </c>
    </row>
    <row r="199" s="14" customFormat="1">
      <c r="A199" s="14"/>
      <c r="B199" s="242"/>
      <c r="C199" s="243"/>
      <c r="D199" s="233" t="s">
        <v>161</v>
      </c>
      <c r="E199" s="243"/>
      <c r="F199" s="245" t="s">
        <v>1682</v>
      </c>
      <c r="G199" s="243"/>
      <c r="H199" s="246">
        <v>6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161</v>
      </c>
      <c r="AU199" s="252" t="s">
        <v>84</v>
      </c>
      <c r="AV199" s="14" t="s">
        <v>84</v>
      </c>
      <c r="AW199" s="14" t="s">
        <v>4</v>
      </c>
      <c r="AX199" s="14" t="s">
        <v>82</v>
      </c>
      <c r="AY199" s="252" t="s">
        <v>149</v>
      </c>
    </row>
    <row r="200" s="2" customFormat="1" ht="33" customHeight="1">
      <c r="A200" s="39"/>
      <c r="B200" s="40"/>
      <c r="C200" s="264" t="s">
        <v>342</v>
      </c>
      <c r="D200" s="264" t="s">
        <v>242</v>
      </c>
      <c r="E200" s="265" t="s">
        <v>1683</v>
      </c>
      <c r="F200" s="266" t="s">
        <v>1684</v>
      </c>
      <c r="G200" s="267" t="s">
        <v>175</v>
      </c>
      <c r="H200" s="268">
        <v>6</v>
      </c>
      <c r="I200" s="269"/>
      <c r="J200" s="270">
        <f>ROUND(I200*H200,2)</f>
        <v>0</v>
      </c>
      <c r="K200" s="266" t="s">
        <v>156</v>
      </c>
      <c r="L200" s="271"/>
      <c r="M200" s="272" t="s">
        <v>19</v>
      </c>
      <c r="N200" s="273" t="s">
        <v>47</v>
      </c>
      <c r="O200" s="85"/>
      <c r="P200" s="222">
        <f>O200*H200</f>
        <v>0</v>
      </c>
      <c r="Q200" s="222">
        <v>0.0079000000000000008</v>
      </c>
      <c r="R200" s="222">
        <f>Q200*H200</f>
        <v>0.047400000000000005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342</v>
      </c>
      <c r="AT200" s="224" t="s">
        <v>242</v>
      </c>
      <c r="AU200" s="224" t="s">
        <v>84</v>
      </c>
      <c r="AY200" s="18" t="s">
        <v>149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82</v>
      </c>
      <c r="BK200" s="225">
        <f>ROUND(I200*H200,2)</f>
        <v>0</v>
      </c>
      <c r="BL200" s="18" t="s">
        <v>247</v>
      </c>
      <c r="BM200" s="224" t="s">
        <v>1685</v>
      </c>
    </row>
    <row r="201" s="2" customFormat="1">
      <c r="A201" s="39"/>
      <c r="B201" s="40"/>
      <c r="C201" s="41"/>
      <c r="D201" s="226" t="s">
        <v>159</v>
      </c>
      <c r="E201" s="41"/>
      <c r="F201" s="227" t="s">
        <v>1686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159</v>
      </c>
      <c r="AU201" s="18" t="s">
        <v>84</v>
      </c>
    </row>
    <row r="202" s="13" customFormat="1">
      <c r="A202" s="13"/>
      <c r="B202" s="231"/>
      <c r="C202" s="232"/>
      <c r="D202" s="233" t="s">
        <v>161</v>
      </c>
      <c r="E202" s="234" t="s">
        <v>19</v>
      </c>
      <c r="F202" s="235" t="s">
        <v>1570</v>
      </c>
      <c r="G202" s="232"/>
      <c r="H202" s="234" t="s">
        <v>19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161</v>
      </c>
      <c r="AU202" s="241" t="s">
        <v>84</v>
      </c>
      <c r="AV202" s="13" t="s">
        <v>82</v>
      </c>
      <c r="AW202" s="13" t="s">
        <v>37</v>
      </c>
      <c r="AX202" s="13" t="s">
        <v>76</v>
      </c>
      <c r="AY202" s="241" t="s">
        <v>149</v>
      </c>
    </row>
    <row r="203" s="14" customFormat="1">
      <c r="A203" s="14"/>
      <c r="B203" s="242"/>
      <c r="C203" s="243"/>
      <c r="D203" s="233" t="s">
        <v>161</v>
      </c>
      <c r="E203" s="244" t="s">
        <v>19</v>
      </c>
      <c r="F203" s="245" t="s">
        <v>181</v>
      </c>
      <c r="G203" s="243"/>
      <c r="H203" s="246">
        <v>5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161</v>
      </c>
      <c r="AU203" s="252" t="s">
        <v>84</v>
      </c>
      <c r="AV203" s="14" t="s">
        <v>84</v>
      </c>
      <c r="AW203" s="14" t="s">
        <v>37</v>
      </c>
      <c r="AX203" s="14" t="s">
        <v>82</v>
      </c>
      <c r="AY203" s="252" t="s">
        <v>149</v>
      </c>
    </row>
    <row r="204" s="14" customFormat="1">
      <c r="A204" s="14"/>
      <c r="B204" s="242"/>
      <c r="C204" s="243"/>
      <c r="D204" s="233" t="s">
        <v>161</v>
      </c>
      <c r="E204" s="243"/>
      <c r="F204" s="245" t="s">
        <v>1682</v>
      </c>
      <c r="G204" s="243"/>
      <c r="H204" s="246">
        <v>6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161</v>
      </c>
      <c r="AU204" s="252" t="s">
        <v>84</v>
      </c>
      <c r="AV204" s="14" t="s">
        <v>84</v>
      </c>
      <c r="AW204" s="14" t="s">
        <v>4</v>
      </c>
      <c r="AX204" s="14" t="s">
        <v>82</v>
      </c>
      <c r="AY204" s="252" t="s">
        <v>149</v>
      </c>
    </row>
    <row r="205" s="2" customFormat="1" ht="16.5" customHeight="1">
      <c r="A205" s="39"/>
      <c r="B205" s="40"/>
      <c r="C205" s="213" t="s">
        <v>348</v>
      </c>
      <c r="D205" s="213" t="s">
        <v>152</v>
      </c>
      <c r="E205" s="214" t="s">
        <v>1687</v>
      </c>
      <c r="F205" s="215" t="s">
        <v>1688</v>
      </c>
      <c r="G205" s="216" t="s">
        <v>459</v>
      </c>
      <c r="H205" s="217">
        <v>1</v>
      </c>
      <c r="I205" s="218"/>
      <c r="J205" s="219">
        <f>ROUND(I205*H205,2)</f>
        <v>0</v>
      </c>
      <c r="K205" s="215" t="s">
        <v>19</v>
      </c>
      <c r="L205" s="45"/>
      <c r="M205" s="220" t="s">
        <v>19</v>
      </c>
      <c r="N205" s="221" t="s">
        <v>47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247</v>
      </c>
      <c r="AT205" s="224" t="s">
        <v>152</v>
      </c>
      <c r="AU205" s="224" t="s">
        <v>84</v>
      </c>
      <c r="AY205" s="18" t="s">
        <v>149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82</v>
      </c>
      <c r="BK205" s="225">
        <f>ROUND(I205*H205,2)</f>
        <v>0</v>
      </c>
      <c r="BL205" s="18" t="s">
        <v>247</v>
      </c>
      <c r="BM205" s="224" t="s">
        <v>1689</v>
      </c>
    </row>
    <row r="206" s="13" customFormat="1">
      <c r="A206" s="13"/>
      <c r="B206" s="231"/>
      <c r="C206" s="232"/>
      <c r="D206" s="233" t="s">
        <v>161</v>
      </c>
      <c r="E206" s="234" t="s">
        <v>19</v>
      </c>
      <c r="F206" s="235" t="s">
        <v>1570</v>
      </c>
      <c r="G206" s="232"/>
      <c r="H206" s="234" t="s">
        <v>19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161</v>
      </c>
      <c r="AU206" s="241" t="s">
        <v>84</v>
      </c>
      <c r="AV206" s="13" t="s">
        <v>82</v>
      </c>
      <c r="AW206" s="13" t="s">
        <v>37</v>
      </c>
      <c r="AX206" s="13" t="s">
        <v>76</v>
      </c>
      <c r="AY206" s="241" t="s">
        <v>149</v>
      </c>
    </row>
    <row r="207" s="14" customFormat="1">
      <c r="A207" s="14"/>
      <c r="B207" s="242"/>
      <c r="C207" s="243"/>
      <c r="D207" s="233" t="s">
        <v>161</v>
      </c>
      <c r="E207" s="244" t="s">
        <v>19</v>
      </c>
      <c r="F207" s="245" t="s">
        <v>82</v>
      </c>
      <c r="G207" s="243"/>
      <c r="H207" s="246">
        <v>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161</v>
      </c>
      <c r="AU207" s="252" t="s">
        <v>84</v>
      </c>
      <c r="AV207" s="14" t="s">
        <v>84</v>
      </c>
      <c r="AW207" s="14" t="s">
        <v>37</v>
      </c>
      <c r="AX207" s="14" t="s">
        <v>82</v>
      </c>
      <c r="AY207" s="252" t="s">
        <v>149</v>
      </c>
    </row>
    <row r="208" s="2" customFormat="1" ht="21.75" customHeight="1">
      <c r="A208" s="39"/>
      <c r="B208" s="40"/>
      <c r="C208" s="213" t="s">
        <v>355</v>
      </c>
      <c r="D208" s="213" t="s">
        <v>152</v>
      </c>
      <c r="E208" s="214" t="s">
        <v>1690</v>
      </c>
      <c r="F208" s="215" t="s">
        <v>1691</v>
      </c>
      <c r="G208" s="216" t="s">
        <v>169</v>
      </c>
      <c r="H208" s="217">
        <v>30</v>
      </c>
      <c r="I208" s="218"/>
      <c r="J208" s="219">
        <f>ROUND(I208*H208,2)</f>
        <v>0</v>
      </c>
      <c r="K208" s="215" t="s">
        <v>19</v>
      </c>
      <c r="L208" s="45"/>
      <c r="M208" s="220" t="s">
        <v>19</v>
      </c>
      <c r="N208" s="221" t="s">
        <v>47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247</v>
      </c>
      <c r="AT208" s="224" t="s">
        <v>152</v>
      </c>
      <c r="AU208" s="224" t="s">
        <v>84</v>
      </c>
      <c r="AY208" s="18" t="s">
        <v>149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82</v>
      </c>
      <c r="BK208" s="225">
        <f>ROUND(I208*H208,2)</f>
        <v>0</v>
      </c>
      <c r="BL208" s="18" t="s">
        <v>247</v>
      </c>
      <c r="BM208" s="224" t="s">
        <v>1692</v>
      </c>
    </row>
    <row r="209" s="13" customFormat="1">
      <c r="A209" s="13"/>
      <c r="B209" s="231"/>
      <c r="C209" s="232"/>
      <c r="D209" s="233" t="s">
        <v>161</v>
      </c>
      <c r="E209" s="234" t="s">
        <v>19</v>
      </c>
      <c r="F209" s="235" t="s">
        <v>1570</v>
      </c>
      <c r="G209" s="232"/>
      <c r="H209" s="234" t="s">
        <v>19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161</v>
      </c>
      <c r="AU209" s="241" t="s">
        <v>84</v>
      </c>
      <c r="AV209" s="13" t="s">
        <v>82</v>
      </c>
      <c r="AW209" s="13" t="s">
        <v>37</v>
      </c>
      <c r="AX209" s="13" t="s">
        <v>76</v>
      </c>
      <c r="AY209" s="241" t="s">
        <v>149</v>
      </c>
    </row>
    <row r="210" s="14" customFormat="1">
      <c r="A210" s="14"/>
      <c r="B210" s="242"/>
      <c r="C210" s="243"/>
      <c r="D210" s="233" t="s">
        <v>161</v>
      </c>
      <c r="E210" s="244" t="s">
        <v>19</v>
      </c>
      <c r="F210" s="245" t="s">
        <v>332</v>
      </c>
      <c r="G210" s="243"/>
      <c r="H210" s="246">
        <v>30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161</v>
      </c>
      <c r="AU210" s="252" t="s">
        <v>84</v>
      </c>
      <c r="AV210" s="14" t="s">
        <v>84</v>
      </c>
      <c r="AW210" s="14" t="s">
        <v>37</v>
      </c>
      <c r="AX210" s="14" t="s">
        <v>82</v>
      </c>
      <c r="AY210" s="252" t="s">
        <v>149</v>
      </c>
    </row>
    <row r="211" s="2" customFormat="1" ht="16.5" customHeight="1">
      <c r="A211" s="39"/>
      <c r="B211" s="40"/>
      <c r="C211" s="213" t="s">
        <v>364</v>
      </c>
      <c r="D211" s="213" t="s">
        <v>152</v>
      </c>
      <c r="E211" s="214" t="s">
        <v>1693</v>
      </c>
      <c r="F211" s="215" t="s">
        <v>1694</v>
      </c>
      <c r="G211" s="216" t="s">
        <v>459</v>
      </c>
      <c r="H211" s="217">
        <v>1</v>
      </c>
      <c r="I211" s="218"/>
      <c r="J211" s="219">
        <f>ROUND(I211*H211,2)</f>
        <v>0</v>
      </c>
      <c r="K211" s="215" t="s">
        <v>19</v>
      </c>
      <c r="L211" s="45"/>
      <c r="M211" s="220" t="s">
        <v>19</v>
      </c>
      <c r="N211" s="221" t="s">
        <v>47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247</v>
      </c>
      <c r="AT211" s="224" t="s">
        <v>152</v>
      </c>
      <c r="AU211" s="224" t="s">
        <v>84</v>
      </c>
      <c r="AY211" s="18" t="s">
        <v>149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82</v>
      </c>
      <c r="BK211" s="225">
        <f>ROUND(I211*H211,2)</f>
        <v>0</v>
      </c>
      <c r="BL211" s="18" t="s">
        <v>247</v>
      </c>
      <c r="BM211" s="224" t="s">
        <v>1695</v>
      </c>
    </row>
    <row r="212" s="13" customFormat="1">
      <c r="A212" s="13"/>
      <c r="B212" s="231"/>
      <c r="C212" s="232"/>
      <c r="D212" s="233" t="s">
        <v>161</v>
      </c>
      <c r="E212" s="234" t="s">
        <v>19</v>
      </c>
      <c r="F212" s="235" t="s">
        <v>1570</v>
      </c>
      <c r="G212" s="232"/>
      <c r="H212" s="234" t="s">
        <v>19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161</v>
      </c>
      <c r="AU212" s="241" t="s">
        <v>84</v>
      </c>
      <c r="AV212" s="13" t="s">
        <v>82</v>
      </c>
      <c r="AW212" s="13" t="s">
        <v>37</v>
      </c>
      <c r="AX212" s="13" t="s">
        <v>76</v>
      </c>
      <c r="AY212" s="241" t="s">
        <v>149</v>
      </c>
    </row>
    <row r="213" s="14" customFormat="1">
      <c r="A213" s="14"/>
      <c r="B213" s="242"/>
      <c r="C213" s="243"/>
      <c r="D213" s="233" t="s">
        <v>161</v>
      </c>
      <c r="E213" s="244" t="s">
        <v>19</v>
      </c>
      <c r="F213" s="245" t="s">
        <v>82</v>
      </c>
      <c r="G213" s="243"/>
      <c r="H213" s="246">
        <v>1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161</v>
      </c>
      <c r="AU213" s="252" t="s">
        <v>84</v>
      </c>
      <c r="AV213" s="14" t="s">
        <v>84</v>
      </c>
      <c r="AW213" s="14" t="s">
        <v>37</v>
      </c>
      <c r="AX213" s="14" t="s">
        <v>82</v>
      </c>
      <c r="AY213" s="252" t="s">
        <v>149</v>
      </c>
    </row>
    <row r="214" s="2" customFormat="1" ht="16.5" customHeight="1">
      <c r="A214" s="39"/>
      <c r="B214" s="40"/>
      <c r="C214" s="213" t="s">
        <v>370</v>
      </c>
      <c r="D214" s="213" t="s">
        <v>152</v>
      </c>
      <c r="E214" s="214" t="s">
        <v>1696</v>
      </c>
      <c r="F214" s="215" t="s">
        <v>1697</v>
      </c>
      <c r="G214" s="216" t="s">
        <v>459</v>
      </c>
      <c r="H214" s="217">
        <v>1</v>
      </c>
      <c r="I214" s="218"/>
      <c r="J214" s="219">
        <f>ROUND(I214*H214,2)</f>
        <v>0</v>
      </c>
      <c r="K214" s="215" t="s">
        <v>19</v>
      </c>
      <c r="L214" s="45"/>
      <c r="M214" s="220" t="s">
        <v>19</v>
      </c>
      <c r="N214" s="221" t="s">
        <v>47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247</v>
      </c>
      <c r="AT214" s="224" t="s">
        <v>152</v>
      </c>
      <c r="AU214" s="224" t="s">
        <v>84</v>
      </c>
      <c r="AY214" s="18" t="s">
        <v>149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82</v>
      </c>
      <c r="BK214" s="225">
        <f>ROUND(I214*H214,2)</f>
        <v>0</v>
      </c>
      <c r="BL214" s="18" t="s">
        <v>247</v>
      </c>
      <c r="BM214" s="224" t="s">
        <v>1698</v>
      </c>
    </row>
    <row r="215" s="13" customFormat="1">
      <c r="A215" s="13"/>
      <c r="B215" s="231"/>
      <c r="C215" s="232"/>
      <c r="D215" s="233" t="s">
        <v>161</v>
      </c>
      <c r="E215" s="234" t="s">
        <v>19</v>
      </c>
      <c r="F215" s="235" t="s">
        <v>1570</v>
      </c>
      <c r="G215" s="232"/>
      <c r="H215" s="234" t="s">
        <v>19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161</v>
      </c>
      <c r="AU215" s="241" t="s">
        <v>84</v>
      </c>
      <c r="AV215" s="13" t="s">
        <v>82</v>
      </c>
      <c r="AW215" s="13" t="s">
        <v>37</v>
      </c>
      <c r="AX215" s="13" t="s">
        <v>76</v>
      </c>
      <c r="AY215" s="241" t="s">
        <v>149</v>
      </c>
    </row>
    <row r="216" s="14" customFormat="1">
      <c r="A216" s="14"/>
      <c r="B216" s="242"/>
      <c r="C216" s="243"/>
      <c r="D216" s="233" t="s">
        <v>161</v>
      </c>
      <c r="E216" s="244" t="s">
        <v>19</v>
      </c>
      <c r="F216" s="245" t="s">
        <v>82</v>
      </c>
      <c r="G216" s="243"/>
      <c r="H216" s="246">
        <v>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161</v>
      </c>
      <c r="AU216" s="252" t="s">
        <v>84</v>
      </c>
      <c r="AV216" s="14" t="s">
        <v>84</v>
      </c>
      <c r="AW216" s="14" t="s">
        <v>37</v>
      </c>
      <c r="AX216" s="14" t="s">
        <v>82</v>
      </c>
      <c r="AY216" s="252" t="s">
        <v>149</v>
      </c>
    </row>
    <row r="217" s="2" customFormat="1" ht="24.15" customHeight="1">
      <c r="A217" s="39"/>
      <c r="B217" s="40"/>
      <c r="C217" s="213" t="s">
        <v>377</v>
      </c>
      <c r="D217" s="213" t="s">
        <v>152</v>
      </c>
      <c r="E217" s="214" t="s">
        <v>1699</v>
      </c>
      <c r="F217" s="215" t="s">
        <v>1700</v>
      </c>
      <c r="G217" s="216" t="s">
        <v>459</v>
      </c>
      <c r="H217" s="217">
        <v>1</v>
      </c>
      <c r="I217" s="218"/>
      <c r="J217" s="219">
        <f>ROUND(I217*H217,2)</f>
        <v>0</v>
      </c>
      <c r="K217" s="215" t="s">
        <v>19</v>
      </c>
      <c r="L217" s="45"/>
      <c r="M217" s="220" t="s">
        <v>19</v>
      </c>
      <c r="N217" s="221" t="s">
        <v>47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247</v>
      </c>
      <c r="AT217" s="224" t="s">
        <v>152</v>
      </c>
      <c r="AU217" s="224" t="s">
        <v>84</v>
      </c>
      <c r="AY217" s="18" t="s">
        <v>149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82</v>
      </c>
      <c r="BK217" s="225">
        <f>ROUND(I217*H217,2)</f>
        <v>0</v>
      </c>
      <c r="BL217" s="18" t="s">
        <v>247</v>
      </c>
      <c r="BM217" s="224" t="s">
        <v>1701</v>
      </c>
    </row>
    <row r="218" s="13" customFormat="1">
      <c r="A218" s="13"/>
      <c r="B218" s="231"/>
      <c r="C218" s="232"/>
      <c r="D218" s="233" t="s">
        <v>161</v>
      </c>
      <c r="E218" s="234" t="s">
        <v>19</v>
      </c>
      <c r="F218" s="235" t="s">
        <v>1570</v>
      </c>
      <c r="G218" s="232"/>
      <c r="H218" s="234" t="s">
        <v>19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161</v>
      </c>
      <c r="AU218" s="241" t="s">
        <v>84</v>
      </c>
      <c r="AV218" s="13" t="s">
        <v>82</v>
      </c>
      <c r="AW218" s="13" t="s">
        <v>37</v>
      </c>
      <c r="AX218" s="13" t="s">
        <v>76</v>
      </c>
      <c r="AY218" s="241" t="s">
        <v>149</v>
      </c>
    </row>
    <row r="219" s="14" customFormat="1">
      <c r="A219" s="14"/>
      <c r="B219" s="242"/>
      <c r="C219" s="243"/>
      <c r="D219" s="233" t="s">
        <v>161</v>
      </c>
      <c r="E219" s="244" t="s">
        <v>19</v>
      </c>
      <c r="F219" s="245" t="s">
        <v>82</v>
      </c>
      <c r="G219" s="243"/>
      <c r="H219" s="246">
        <v>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161</v>
      </c>
      <c r="AU219" s="252" t="s">
        <v>84</v>
      </c>
      <c r="AV219" s="14" t="s">
        <v>84</v>
      </c>
      <c r="AW219" s="14" t="s">
        <v>37</v>
      </c>
      <c r="AX219" s="14" t="s">
        <v>82</v>
      </c>
      <c r="AY219" s="252" t="s">
        <v>149</v>
      </c>
    </row>
    <row r="220" s="2" customFormat="1" ht="21.75" customHeight="1">
      <c r="A220" s="39"/>
      <c r="B220" s="40"/>
      <c r="C220" s="213" t="s">
        <v>383</v>
      </c>
      <c r="D220" s="213" t="s">
        <v>152</v>
      </c>
      <c r="E220" s="214" t="s">
        <v>1702</v>
      </c>
      <c r="F220" s="215" t="s">
        <v>1703</v>
      </c>
      <c r="G220" s="216" t="s">
        <v>459</v>
      </c>
      <c r="H220" s="217">
        <v>1</v>
      </c>
      <c r="I220" s="218"/>
      <c r="J220" s="219">
        <f>ROUND(I220*H220,2)</f>
        <v>0</v>
      </c>
      <c r="K220" s="215" t="s">
        <v>19</v>
      </c>
      <c r="L220" s="45"/>
      <c r="M220" s="220" t="s">
        <v>19</v>
      </c>
      <c r="N220" s="221" t="s">
        <v>47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247</v>
      </c>
      <c r="AT220" s="224" t="s">
        <v>152</v>
      </c>
      <c r="AU220" s="224" t="s">
        <v>84</v>
      </c>
      <c r="AY220" s="18" t="s">
        <v>149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82</v>
      </c>
      <c r="BK220" s="225">
        <f>ROUND(I220*H220,2)</f>
        <v>0</v>
      </c>
      <c r="BL220" s="18" t="s">
        <v>247</v>
      </c>
      <c r="BM220" s="224" t="s">
        <v>1704</v>
      </c>
    </row>
    <row r="221" s="13" customFormat="1">
      <c r="A221" s="13"/>
      <c r="B221" s="231"/>
      <c r="C221" s="232"/>
      <c r="D221" s="233" t="s">
        <v>161</v>
      </c>
      <c r="E221" s="234" t="s">
        <v>19</v>
      </c>
      <c r="F221" s="235" t="s">
        <v>1570</v>
      </c>
      <c r="G221" s="232"/>
      <c r="H221" s="234" t="s">
        <v>19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161</v>
      </c>
      <c r="AU221" s="241" t="s">
        <v>84</v>
      </c>
      <c r="AV221" s="13" t="s">
        <v>82</v>
      </c>
      <c r="AW221" s="13" t="s">
        <v>37</v>
      </c>
      <c r="AX221" s="13" t="s">
        <v>76</v>
      </c>
      <c r="AY221" s="241" t="s">
        <v>149</v>
      </c>
    </row>
    <row r="222" s="14" customFormat="1">
      <c r="A222" s="14"/>
      <c r="B222" s="242"/>
      <c r="C222" s="243"/>
      <c r="D222" s="233" t="s">
        <v>161</v>
      </c>
      <c r="E222" s="244" t="s">
        <v>19</v>
      </c>
      <c r="F222" s="245" t="s">
        <v>82</v>
      </c>
      <c r="G222" s="243"/>
      <c r="H222" s="246">
        <v>1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161</v>
      </c>
      <c r="AU222" s="252" t="s">
        <v>84</v>
      </c>
      <c r="AV222" s="14" t="s">
        <v>84</v>
      </c>
      <c r="AW222" s="14" t="s">
        <v>37</v>
      </c>
      <c r="AX222" s="14" t="s">
        <v>82</v>
      </c>
      <c r="AY222" s="252" t="s">
        <v>149</v>
      </c>
    </row>
    <row r="223" s="2" customFormat="1" ht="16.5" customHeight="1">
      <c r="A223" s="39"/>
      <c r="B223" s="40"/>
      <c r="C223" s="213" t="s">
        <v>387</v>
      </c>
      <c r="D223" s="213" t="s">
        <v>152</v>
      </c>
      <c r="E223" s="214" t="s">
        <v>1705</v>
      </c>
      <c r="F223" s="215" t="s">
        <v>1453</v>
      </c>
      <c r="G223" s="216" t="s">
        <v>459</v>
      </c>
      <c r="H223" s="217">
        <v>1</v>
      </c>
      <c r="I223" s="218"/>
      <c r="J223" s="219">
        <f>ROUND(I223*H223,2)</f>
        <v>0</v>
      </c>
      <c r="K223" s="215" t="s">
        <v>19</v>
      </c>
      <c r="L223" s="45"/>
      <c r="M223" s="220" t="s">
        <v>19</v>
      </c>
      <c r="N223" s="221" t="s">
        <v>47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247</v>
      </c>
      <c r="AT223" s="224" t="s">
        <v>152</v>
      </c>
      <c r="AU223" s="224" t="s">
        <v>84</v>
      </c>
      <c r="AY223" s="18" t="s">
        <v>149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82</v>
      </c>
      <c r="BK223" s="225">
        <f>ROUND(I223*H223,2)</f>
        <v>0</v>
      </c>
      <c r="BL223" s="18" t="s">
        <v>247</v>
      </c>
      <c r="BM223" s="224" t="s">
        <v>1706</v>
      </c>
    </row>
    <row r="224" s="13" customFormat="1">
      <c r="A224" s="13"/>
      <c r="B224" s="231"/>
      <c r="C224" s="232"/>
      <c r="D224" s="233" t="s">
        <v>161</v>
      </c>
      <c r="E224" s="234" t="s">
        <v>19</v>
      </c>
      <c r="F224" s="235" t="s">
        <v>1570</v>
      </c>
      <c r="G224" s="232"/>
      <c r="H224" s="234" t="s">
        <v>19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161</v>
      </c>
      <c r="AU224" s="241" t="s">
        <v>84</v>
      </c>
      <c r="AV224" s="13" t="s">
        <v>82</v>
      </c>
      <c r="AW224" s="13" t="s">
        <v>37</v>
      </c>
      <c r="AX224" s="13" t="s">
        <v>76</v>
      </c>
      <c r="AY224" s="241" t="s">
        <v>149</v>
      </c>
    </row>
    <row r="225" s="14" customFormat="1">
      <c r="A225" s="14"/>
      <c r="B225" s="242"/>
      <c r="C225" s="243"/>
      <c r="D225" s="233" t="s">
        <v>161</v>
      </c>
      <c r="E225" s="244" t="s">
        <v>19</v>
      </c>
      <c r="F225" s="245" t="s">
        <v>82</v>
      </c>
      <c r="G225" s="243"/>
      <c r="H225" s="246">
        <v>1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161</v>
      </c>
      <c r="AU225" s="252" t="s">
        <v>84</v>
      </c>
      <c r="AV225" s="14" t="s">
        <v>84</v>
      </c>
      <c r="AW225" s="14" t="s">
        <v>37</v>
      </c>
      <c r="AX225" s="14" t="s">
        <v>82</v>
      </c>
      <c r="AY225" s="252" t="s">
        <v>149</v>
      </c>
    </row>
    <row r="226" s="2" customFormat="1" ht="24.15" customHeight="1">
      <c r="A226" s="39"/>
      <c r="B226" s="40"/>
      <c r="C226" s="213" t="s">
        <v>391</v>
      </c>
      <c r="D226" s="213" t="s">
        <v>152</v>
      </c>
      <c r="E226" s="214" t="s">
        <v>1707</v>
      </c>
      <c r="F226" s="215" t="s">
        <v>1708</v>
      </c>
      <c r="G226" s="216" t="s">
        <v>459</v>
      </c>
      <c r="H226" s="217">
        <v>1</v>
      </c>
      <c r="I226" s="218"/>
      <c r="J226" s="219">
        <f>ROUND(I226*H226,2)</f>
        <v>0</v>
      </c>
      <c r="K226" s="215" t="s">
        <v>19</v>
      </c>
      <c r="L226" s="45"/>
      <c r="M226" s="220" t="s">
        <v>19</v>
      </c>
      <c r="N226" s="221" t="s">
        <v>47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247</v>
      </c>
      <c r="AT226" s="224" t="s">
        <v>152</v>
      </c>
      <c r="AU226" s="224" t="s">
        <v>84</v>
      </c>
      <c r="AY226" s="18" t="s">
        <v>149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82</v>
      </c>
      <c r="BK226" s="225">
        <f>ROUND(I226*H226,2)</f>
        <v>0</v>
      </c>
      <c r="BL226" s="18" t="s">
        <v>247</v>
      </c>
      <c r="BM226" s="224" t="s">
        <v>1709</v>
      </c>
    </row>
    <row r="227" s="13" customFormat="1">
      <c r="A227" s="13"/>
      <c r="B227" s="231"/>
      <c r="C227" s="232"/>
      <c r="D227" s="233" t="s">
        <v>161</v>
      </c>
      <c r="E227" s="234" t="s">
        <v>19</v>
      </c>
      <c r="F227" s="235" t="s">
        <v>1570</v>
      </c>
      <c r="G227" s="232"/>
      <c r="H227" s="234" t="s">
        <v>19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161</v>
      </c>
      <c r="AU227" s="241" t="s">
        <v>84</v>
      </c>
      <c r="AV227" s="13" t="s">
        <v>82</v>
      </c>
      <c r="AW227" s="13" t="s">
        <v>37</v>
      </c>
      <c r="AX227" s="13" t="s">
        <v>76</v>
      </c>
      <c r="AY227" s="241" t="s">
        <v>149</v>
      </c>
    </row>
    <row r="228" s="14" customFormat="1">
      <c r="A228" s="14"/>
      <c r="B228" s="242"/>
      <c r="C228" s="243"/>
      <c r="D228" s="233" t="s">
        <v>161</v>
      </c>
      <c r="E228" s="244" t="s">
        <v>19</v>
      </c>
      <c r="F228" s="245" t="s">
        <v>82</v>
      </c>
      <c r="G228" s="243"/>
      <c r="H228" s="246">
        <v>1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161</v>
      </c>
      <c r="AU228" s="252" t="s">
        <v>84</v>
      </c>
      <c r="AV228" s="14" t="s">
        <v>84</v>
      </c>
      <c r="AW228" s="14" t="s">
        <v>37</v>
      </c>
      <c r="AX228" s="14" t="s">
        <v>82</v>
      </c>
      <c r="AY228" s="252" t="s">
        <v>149</v>
      </c>
    </row>
    <row r="229" s="2" customFormat="1" ht="49.05" customHeight="1">
      <c r="A229" s="39"/>
      <c r="B229" s="40"/>
      <c r="C229" s="213" t="s">
        <v>397</v>
      </c>
      <c r="D229" s="213" t="s">
        <v>152</v>
      </c>
      <c r="E229" s="214" t="s">
        <v>1710</v>
      </c>
      <c r="F229" s="215" t="s">
        <v>1711</v>
      </c>
      <c r="G229" s="216" t="s">
        <v>210</v>
      </c>
      <c r="H229" s="217">
        <v>0.63600000000000001</v>
      </c>
      <c r="I229" s="218"/>
      <c r="J229" s="219">
        <f>ROUND(I229*H229,2)</f>
        <v>0</v>
      </c>
      <c r="K229" s="215" t="s">
        <v>156</v>
      </c>
      <c r="L229" s="45"/>
      <c r="M229" s="220" t="s">
        <v>19</v>
      </c>
      <c r="N229" s="221" t="s">
        <v>47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247</v>
      </c>
      <c r="AT229" s="224" t="s">
        <v>152</v>
      </c>
      <c r="AU229" s="224" t="s">
        <v>84</v>
      </c>
      <c r="AY229" s="18" t="s">
        <v>149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82</v>
      </c>
      <c r="BK229" s="225">
        <f>ROUND(I229*H229,2)</f>
        <v>0</v>
      </c>
      <c r="BL229" s="18" t="s">
        <v>247</v>
      </c>
      <c r="BM229" s="224" t="s">
        <v>1712</v>
      </c>
    </row>
    <row r="230" s="2" customFormat="1">
      <c r="A230" s="39"/>
      <c r="B230" s="40"/>
      <c r="C230" s="41"/>
      <c r="D230" s="226" t="s">
        <v>159</v>
      </c>
      <c r="E230" s="41"/>
      <c r="F230" s="227" t="s">
        <v>1713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84</v>
      </c>
    </row>
    <row r="231" s="2" customFormat="1" ht="49.05" customHeight="1">
      <c r="A231" s="39"/>
      <c r="B231" s="40"/>
      <c r="C231" s="213" t="s">
        <v>403</v>
      </c>
      <c r="D231" s="213" t="s">
        <v>152</v>
      </c>
      <c r="E231" s="214" t="s">
        <v>1714</v>
      </c>
      <c r="F231" s="215" t="s">
        <v>1715</v>
      </c>
      <c r="G231" s="216" t="s">
        <v>210</v>
      </c>
      <c r="H231" s="217">
        <v>0.63600000000000001</v>
      </c>
      <c r="I231" s="218"/>
      <c r="J231" s="219">
        <f>ROUND(I231*H231,2)</f>
        <v>0</v>
      </c>
      <c r="K231" s="215" t="s">
        <v>156</v>
      </c>
      <c r="L231" s="45"/>
      <c r="M231" s="220" t="s">
        <v>19</v>
      </c>
      <c r="N231" s="221" t="s">
        <v>47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247</v>
      </c>
      <c r="AT231" s="224" t="s">
        <v>152</v>
      </c>
      <c r="AU231" s="224" t="s">
        <v>84</v>
      </c>
      <c r="AY231" s="18" t="s">
        <v>149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82</v>
      </c>
      <c r="BK231" s="225">
        <f>ROUND(I231*H231,2)</f>
        <v>0</v>
      </c>
      <c r="BL231" s="18" t="s">
        <v>247</v>
      </c>
      <c r="BM231" s="224" t="s">
        <v>1716</v>
      </c>
    </row>
    <row r="232" s="2" customFormat="1">
      <c r="A232" s="39"/>
      <c r="B232" s="40"/>
      <c r="C232" s="41"/>
      <c r="D232" s="226" t="s">
        <v>159</v>
      </c>
      <c r="E232" s="41"/>
      <c r="F232" s="227" t="s">
        <v>1717</v>
      </c>
      <c r="G232" s="41"/>
      <c r="H232" s="41"/>
      <c r="I232" s="228"/>
      <c r="J232" s="41"/>
      <c r="K232" s="41"/>
      <c r="L232" s="45"/>
      <c r="M232" s="277"/>
      <c r="N232" s="278"/>
      <c r="O232" s="279"/>
      <c r="P232" s="279"/>
      <c r="Q232" s="279"/>
      <c r="R232" s="279"/>
      <c r="S232" s="279"/>
      <c r="T232" s="280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159</v>
      </c>
      <c r="AU232" s="18" t="s">
        <v>84</v>
      </c>
    </row>
    <row r="233" s="2" customFormat="1" ht="6.96" customHeight="1">
      <c r="A233" s="39"/>
      <c r="B233" s="60"/>
      <c r="C233" s="61"/>
      <c r="D233" s="61"/>
      <c r="E233" s="61"/>
      <c r="F233" s="61"/>
      <c r="G233" s="61"/>
      <c r="H233" s="61"/>
      <c r="I233" s="61"/>
      <c r="J233" s="61"/>
      <c r="K233" s="61"/>
      <c r="L233" s="45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</row>
  </sheetData>
  <sheetProtection sheet="1" autoFilter="0" formatColumns="0" formatRows="0" objects="1" scenarios="1" spinCount="100000" saltValue="WcDNKOW69TOHC+QS5ONZC4dxMlzCdhBDfoEZJJ4JU1BP0Qx8DP81mcbzM/NBVVscG0okQYVzOo0gx56g5ibaww==" hashValue="Yorf5VWxqJ92A+MjE+giyNONuDMyOX73aqxSOq0CXqJCbJIqplGLh/3Cbweqz052wg6bhGFTAd7ySITva3+FBw==" algorithmName="SHA-512" password="CC35"/>
  <autoFilter ref="C86:K2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103" r:id="rId1" display="https://podminky.urs.cz/item/CS_URS_2021_02/751322811"/>
    <hyperlink ref="F107" r:id="rId2" display="https://podminky.urs.cz/item/CS_URS_2021_02/751322012"/>
    <hyperlink ref="F111" r:id="rId3" display="https://podminky.urs.cz/item/CS_URS_2021_02/42972216"/>
    <hyperlink ref="F115" r:id="rId4" display="https://podminky.urs.cz/item/CS_URS_2021_02/751322131"/>
    <hyperlink ref="F122" r:id="rId5" display="https://podminky.urs.cz/item/CS_URS_2021_02/751322134"/>
    <hyperlink ref="F126" r:id="rId6" display="https://podminky.urs.cz/item/CS_URS_2021_02/42972218"/>
    <hyperlink ref="F133" r:id="rId7" display="https://podminky.urs.cz/item/CS_URS_2021_02/42972866"/>
    <hyperlink ref="F137" r:id="rId8" display="https://podminky.urs.cz/item/CS_URS_2021_02/42972860"/>
    <hyperlink ref="F141" r:id="rId9" display="https://podminky.urs.cz/item/CS_URS_2021_02/751322831"/>
    <hyperlink ref="F169" r:id="rId10" display="https://podminky.urs.cz/item/CS_URS_2021_02/751510042"/>
    <hyperlink ref="F173" r:id="rId11" display="https://podminky.urs.cz/item/CS_URS_2021_02/751510860"/>
    <hyperlink ref="F177" r:id="rId12" display="https://podminky.urs.cz/item/CS_URS_2021_02/751510861"/>
    <hyperlink ref="F181" r:id="rId13" display="https://podminky.urs.cz/item/CS_URS_2021_02/751510870"/>
    <hyperlink ref="F185" r:id="rId14" display="https://podminky.urs.cz/item/CS_URS_2021_02/751514378"/>
    <hyperlink ref="F192" r:id="rId15" display="https://podminky.urs.cz/item/CS_URS_2021_02/751537112"/>
    <hyperlink ref="F196" r:id="rId16" display="https://podminky.urs.cz/item/CS_URS_2021_02/42981960"/>
    <hyperlink ref="F201" r:id="rId17" display="https://podminky.urs.cz/item/CS_URS_2021_02/42981956"/>
    <hyperlink ref="F230" r:id="rId18" display="https://podminky.urs.cz/item/CS_URS_2021_02/998751101"/>
    <hyperlink ref="F232" r:id="rId19" display="https://podminky.urs.cz/item/CS_URS_2021_02/99875118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107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stávajícího urgentního příjmu</v>
      </c>
      <c r="F7" s="143"/>
      <c r="G7" s="143"/>
      <c r="H7" s="143"/>
      <c r="L7" s="21"/>
    </row>
    <row r="8" s="1" customFormat="1" ht="12" customHeight="1">
      <c r="B8" s="21"/>
      <c r="D8" s="143" t="s">
        <v>108</v>
      </c>
      <c r="L8" s="21"/>
    </row>
    <row r="9" s="2" customFormat="1" ht="16.5" customHeight="1">
      <c r="A9" s="39"/>
      <c r="B9" s="45"/>
      <c r="C9" s="39"/>
      <c r="D9" s="39"/>
      <c r="E9" s="144" t="s">
        <v>109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110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1718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16. 8. 2021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39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ROUND((SUM(BE92:BE113)),  2)</f>
        <v>0</v>
      </c>
      <c r="G35" s="39"/>
      <c r="H35" s="39"/>
      <c r="I35" s="158">
        <v>0.20999999999999999</v>
      </c>
      <c r="J35" s="157">
        <f>ROUND(((SUM(BE92:BE113))*I35),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ROUND((SUM(BF92:BF113)),  2)</f>
        <v>0</v>
      </c>
      <c r="G36" s="39"/>
      <c r="H36" s="39"/>
      <c r="I36" s="158">
        <v>0.14999999999999999</v>
      </c>
      <c r="J36" s="157">
        <f>ROUND(((SUM(BF92:BF113))*I36),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ROUND((SUM(BG92:BG113)),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ROUND((SUM(BH92:BH113)),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ROUND((SUM(BI92:BI113)),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112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Rekonstrukce stávajícího urgentního příjmu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110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01 -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Vydmuchov 399/5, Karviná - Ráj</v>
      </c>
      <c r="G56" s="41"/>
      <c r="H56" s="41"/>
      <c r="I56" s="33" t="s">
        <v>23</v>
      </c>
      <c r="J56" s="73" t="str">
        <f>IF(J14="","",J14)</f>
        <v>16. 8. 2021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s poliklinikou Karviná-Ráj, p. o.</v>
      </c>
      <c r="G58" s="41"/>
      <c r="H58" s="41"/>
      <c r="I58" s="33" t="s">
        <v>33</v>
      </c>
      <c r="J58" s="37" t="str">
        <f>E23</f>
        <v>HAMROZI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>Walach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113</v>
      </c>
      <c r="D61" s="172"/>
      <c r="E61" s="172"/>
      <c r="F61" s="172"/>
      <c r="G61" s="172"/>
      <c r="H61" s="172"/>
      <c r="I61" s="172"/>
      <c r="J61" s="173" t="s">
        <v>114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115</v>
      </c>
    </row>
    <row r="64" s="9" customFormat="1" ht="24.96" customHeight="1">
      <c r="A64" s="9"/>
      <c r="B64" s="175"/>
      <c r="C64" s="176"/>
      <c r="D64" s="177" t="s">
        <v>1719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1720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1721</v>
      </c>
      <c r="E66" s="183"/>
      <c r="F66" s="183"/>
      <c r="G66" s="183"/>
      <c r="H66" s="183"/>
      <c r="I66" s="183"/>
      <c r="J66" s="184">
        <f>J97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1722</v>
      </c>
      <c r="E67" s="183"/>
      <c r="F67" s="183"/>
      <c r="G67" s="183"/>
      <c r="H67" s="183"/>
      <c r="I67" s="183"/>
      <c r="J67" s="184">
        <f>J102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1723</v>
      </c>
      <c r="E68" s="183"/>
      <c r="F68" s="183"/>
      <c r="G68" s="183"/>
      <c r="H68" s="183"/>
      <c r="I68" s="183"/>
      <c r="J68" s="184">
        <f>J105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1724</v>
      </c>
      <c r="E69" s="183"/>
      <c r="F69" s="183"/>
      <c r="G69" s="183"/>
      <c r="H69" s="183"/>
      <c r="I69" s="183"/>
      <c r="J69" s="184">
        <f>J108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1725</v>
      </c>
      <c r="E70" s="183"/>
      <c r="F70" s="183"/>
      <c r="G70" s="183"/>
      <c r="H70" s="183"/>
      <c r="I70" s="183"/>
      <c r="J70" s="184">
        <f>J111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Rekonstrukce stávajícího urgentního příjmu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108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109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110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 01 - Vedlejší a ostatní náklady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Vydmuchov 399/5, Karviná - Ráj</v>
      </c>
      <c r="G86" s="41"/>
      <c r="H86" s="41"/>
      <c r="I86" s="33" t="s">
        <v>23</v>
      </c>
      <c r="J86" s="73" t="str">
        <f>IF(J14="","",J14)</f>
        <v>16. 8. 2021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Nemocnice s poliklinikou Karviná-Ráj, p. o.</v>
      </c>
      <c r="G88" s="41"/>
      <c r="H88" s="41"/>
      <c r="I88" s="33" t="s">
        <v>33</v>
      </c>
      <c r="J88" s="37" t="str">
        <f>E23</f>
        <v>HAMROZI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31</v>
      </c>
      <c r="D89" s="41"/>
      <c r="E89" s="41"/>
      <c r="F89" s="28" t="str">
        <f>IF(E20="","",E20)</f>
        <v>Vyplň údaj</v>
      </c>
      <c r="G89" s="41"/>
      <c r="H89" s="41"/>
      <c r="I89" s="33" t="s">
        <v>38</v>
      </c>
      <c r="J89" s="37" t="str">
        <f>E26</f>
        <v>Walach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61</v>
      </c>
      <c r="E91" s="189" t="s">
        <v>57</v>
      </c>
      <c r="F91" s="189" t="s">
        <v>58</v>
      </c>
      <c r="G91" s="189" t="s">
        <v>136</v>
      </c>
      <c r="H91" s="189" t="s">
        <v>137</v>
      </c>
      <c r="I91" s="189" t="s">
        <v>138</v>
      </c>
      <c r="J91" s="189" t="s">
        <v>114</v>
      </c>
      <c r="K91" s="190" t="s">
        <v>139</v>
      </c>
      <c r="L91" s="191"/>
      <c r="M91" s="93" t="s">
        <v>19</v>
      </c>
      <c r="N91" s="94" t="s">
        <v>46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0</v>
      </c>
      <c r="S92" s="97"/>
      <c r="T92" s="195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75</v>
      </c>
      <c r="AU92" s="18" t="s">
        <v>115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75</v>
      </c>
      <c r="E93" s="200" t="s">
        <v>1726</v>
      </c>
      <c r="F93" s="200" t="s">
        <v>1727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P94+P97+P102+P105+P108+P111</f>
        <v>0</v>
      </c>
      <c r="Q93" s="205"/>
      <c r="R93" s="206">
        <f>R94+R97+R102+R105+R108+R111</f>
        <v>0</v>
      </c>
      <c r="S93" s="205"/>
      <c r="T93" s="207">
        <f>T94+T97+T102+T105+T108+T111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181</v>
      </c>
      <c r="AT93" s="209" t="s">
        <v>75</v>
      </c>
      <c r="AU93" s="209" t="s">
        <v>76</v>
      </c>
      <c r="AY93" s="208" t="s">
        <v>149</v>
      </c>
      <c r="BK93" s="210">
        <f>BK94+BK97+BK102+BK105+BK108+BK111</f>
        <v>0</v>
      </c>
    </row>
    <row r="94" s="12" customFormat="1" ht="22.8" customHeight="1">
      <c r="A94" s="12"/>
      <c r="B94" s="197"/>
      <c r="C94" s="198"/>
      <c r="D94" s="199" t="s">
        <v>75</v>
      </c>
      <c r="E94" s="211" t="s">
        <v>1728</v>
      </c>
      <c r="F94" s="211" t="s">
        <v>1729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SUM(P95:P96)</f>
        <v>0</v>
      </c>
      <c r="Q94" s="205"/>
      <c r="R94" s="206">
        <f>SUM(R95:R96)</f>
        <v>0</v>
      </c>
      <c r="S94" s="205"/>
      <c r="T94" s="207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181</v>
      </c>
      <c r="AT94" s="209" t="s">
        <v>75</v>
      </c>
      <c r="AU94" s="209" t="s">
        <v>82</v>
      </c>
      <c r="AY94" s="208" t="s">
        <v>149</v>
      </c>
      <c r="BK94" s="210">
        <f>SUM(BK95:BK96)</f>
        <v>0</v>
      </c>
    </row>
    <row r="95" s="2" customFormat="1" ht="16.5" customHeight="1">
      <c r="A95" s="39"/>
      <c r="B95" s="40"/>
      <c r="C95" s="213" t="s">
        <v>82</v>
      </c>
      <c r="D95" s="213" t="s">
        <v>152</v>
      </c>
      <c r="E95" s="214" t="s">
        <v>1730</v>
      </c>
      <c r="F95" s="215" t="s">
        <v>1731</v>
      </c>
      <c r="G95" s="216" t="s">
        <v>459</v>
      </c>
      <c r="H95" s="217">
        <v>1</v>
      </c>
      <c r="I95" s="218"/>
      <c r="J95" s="219">
        <f>ROUND(I95*H95,2)</f>
        <v>0</v>
      </c>
      <c r="K95" s="215" t="s">
        <v>156</v>
      </c>
      <c r="L95" s="45"/>
      <c r="M95" s="220" t="s">
        <v>19</v>
      </c>
      <c r="N95" s="221" t="s">
        <v>47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1732</v>
      </c>
      <c r="AT95" s="224" t="s">
        <v>152</v>
      </c>
      <c r="AU95" s="224" t="s">
        <v>84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82</v>
      </c>
      <c r="BK95" s="225">
        <f>ROUND(I95*H95,2)</f>
        <v>0</v>
      </c>
      <c r="BL95" s="18" t="s">
        <v>1732</v>
      </c>
      <c r="BM95" s="224" t="s">
        <v>1733</v>
      </c>
    </row>
    <row r="96" s="2" customFormat="1">
      <c r="A96" s="39"/>
      <c r="B96" s="40"/>
      <c r="C96" s="41"/>
      <c r="D96" s="226" t="s">
        <v>159</v>
      </c>
      <c r="E96" s="41"/>
      <c r="F96" s="227" t="s">
        <v>1734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159</v>
      </c>
      <c r="AU96" s="18" t="s">
        <v>84</v>
      </c>
    </row>
    <row r="97" s="12" customFormat="1" ht="22.8" customHeight="1">
      <c r="A97" s="12"/>
      <c r="B97" s="197"/>
      <c r="C97" s="198"/>
      <c r="D97" s="199" t="s">
        <v>75</v>
      </c>
      <c r="E97" s="211" t="s">
        <v>1735</v>
      </c>
      <c r="F97" s="211" t="s">
        <v>1736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SUM(P98:P101)</f>
        <v>0</v>
      </c>
      <c r="Q97" s="205"/>
      <c r="R97" s="206">
        <f>SUM(R98:R101)</f>
        <v>0</v>
      </c>
      <c r="S97" s="205"/>
      <c r="T97" s="207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181</v>
      </c>
      <c r="AT97" s="209" t="s">
        <v>75</v>
      </c>
      <c r="AU97" s="209" t="s">
        <v>82</v>
      </c>
      <c r="AY97" s="208" t="s">
        <v>149</v>
      </c>
      <c r="BK97" s="210">
        <f>SUM(BK98:BK101)</f>
        <v>0</v>
      </c>
    </row>
    <row r="98" s="2" customFormat="1" ht="33" customHeight="1">
      <c r="A98" s="39"/>
      <c r="B98" s="40"/>
      <c r="C98" s="213" t="s">
        <v>84</v>
      </c>
      <c r="D98" s="213" t="s">
        <v>152</v>
      </c>
      <c r="E98" s="214" t="s">
        <v>1737</v>
      </c>
      <c r="F98" s="215" t="s">
        <v>1738</v>
      </c>
      <c r="G98" s="216" t="s">
        <v>459</v>
      </c>
      <c r="H98" s="217">
        <v>1</v>
      </c>
      <c r="I98" s="218"/>
      <c r="J98" s="219">
        <f>ROUND(I98*H98,2)</f>
        <v>0</v>
      </c>
      <c r="K98" s="215" t="s">
        <v>156</v>
      </c>
      <c r="L98" s="45"/>
      <c r="M98" s="220" t="s">
        <v>19</v>
      </c>
      <c r="N98" s="221" t="s">
        <v>47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1732</v>
      </c>
      <c r="AT98" s="224" t="s">
        <v>152</v>
      </c>
      <c r="AU98" s="224" t="s">
        <v>84</v>
      </c>
      <c r="AY98" s="18" t="s">
        <v>149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82</v>
      </c>
      <c r="BK98" s="225">
        <f>ROUND(I98*H98,2)</f>
        <v>0</v>
      </c>
      <c r="BL98" s="18" t="s">
        <v>1732</v>
      </c>
      <c r="BM98" s="224" t="s">
        <v>1739</v>
      </c>
    </row>
    <row r="99" s="2" customFormat="1">
      <c r="A99" s="39"/>
      <c r="B99" s="40"/>
      <c r="C99" s="41"/>
      <c r="D99" s="226" t="s">
        <v>159</v>
      </c>
      <c r="E99" s="41"/>
      <c r="F99" s="227" t="s">
        <v>1740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159</v>
      </c>
      <c r="AU99" s="18" t="s">
        <v>84</v>
      </c>
    </row>
    <row r="100" s="2" customFormat="1" ht="16.5" customHeight="1">
      <c r="A100" s="39"/>
      <c r="B100" s="40"/>
      <c r="C100" s="213" t="s">
        <v>150</v>
      </c>
      <c r="D100" s="213" t="s">
        <v>152</v>
      </c>
      <c r="E100" s="214" t="s">
        <v>1741</v>
      </c>
      <c r="F100" s="215" t="s">
        <v>1742</v>
      </c>
      <c r="G100" s="216" t="s">
        <v>459</v>
      </c>
      <c r="H100" s="217">
        <v>1</v>
      </c>
      <c r="I100" s="218"/>
      <c r="J100" s="219">
        <f>ROUND(I100*H100,2)</f>
        <v>0</v>
      </c>
      <c r="K100" s="215" t="s">
        <v>156</v>
      </c>
      <c r="L100" s="45"/>
      <c r="M100" s="220" t="s">
        <v>19</v>
      </c>
      <c r="N100" s="221" t="s">
        <v>47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1732</v>
      </c>
      <c r="AT100" s="224" t="s">
        <v>152</v>
      </c>
      <c r="AU100" s="224" t="s">
        <v>84</v>
      </c>
      <c r="AY100" s="18" t="s">
        <v>149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82</v>
      </c>
      <c r="BK100" s="225">
        <f>ROUND(I100*H100,2)</f>
        <v>0</v>
      </c>
      <c r="BL100" s="18" t="s">
        <v>1732</v>
      </c>
      <c r="BM100" s="224" t="s">
        <v>1743</v>
      </c>
    </row>
    <row r="101" s="2" customFormat="1">
      <c r="A101" s="39"/>
      <c r="B101" s="40"/>
      <c r="C101" s="41"/>
      <c r="D101" s="226" t="s">
        <v>159</v>
      </c>
      <c r="E101" s="41"/>
      <c r="F101" s="227" t="s">
        <v>1744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159</v>
      </c>
      <c r="AU101" s="18" t="s">
        <v>84</v>
      </c>
    </row>
    <row r="102" s="12" customFormat="1" ht="22.8" customHeight="1">
      <c r="A102" s="12"/>
      <c r="B102" s="197"/>
      <c r="C102" s="198"/>
      <c r="D102" s="199" t="s">
        <v>75</v>
      </c>
      <c r="E102" s="211" t="s">
        <v>1745</v>
      </c>
      <c r="F102" s="211" t="s">
        <v>1746</v>
      </c>
      <c r="G102" s="198"/>
      <c r="H102" s="198"/>
      <c r="I102" s="201"/>
      <c r="J102" s="212">
        <f>BK102</f>
        <v>0</v>
      </c>
      <c r="K102" s="198"/>
      <c r="L102" s="203"/>
      <c r="M102" s="204"/>
      <c r="N102" s="205"/>
      <c r="O102" s="205"/>
      <c r="P102" s="206">
        <f>SUM(P103:P104)</f>
        <v>0</v>
      </c>
      <c r="Q102" s="205"/>
      <c r="R102" s="206">
        <f>SUM(R103:R104)</f>
        <v>0</v>
      </c>
      <c r="S102" s="205"/>
      <c r="T102" s="207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181</v>
      </c>
      <c r="AT102" s="209" t="s">
        <v>75</v>
      </c>
      <c r="AU102" s="209" t="s">
        <v>82</v>
      </c>
      <c r="AY102" s="208" t="s">
        <v>149</v>
      </c>
      <c r="BK102" s="210">
        <f>SUM(BK103:BK104)</f>
        <v>0</v>
      </c>
    </row>
    <row r="103" s="2" customFormat="1" ht="16.5" customHeight="1">
      <c r="A103" s="39"/>
      <c r="B103" s="40"/>
      <c r="C103" s="213" t="s">
        <v>157</v>
      </c>
      <c r="D103" s="213" t="s">
        <v>152</v>
      </c>
      <c r="E103" s="214" t="s">
        <v>1747</v>
      </c>
      <c r="F103" s="215" t="s">
        <v>1748</v>
      </c>
      <c r="G103" s="216" t="s">
        <v>459</v>
      </c>
      <c r="H103" s="217">
        <v>1</v>
      </c>
      <c r="I103" s="218"/>
      <c r="J103" s="219">
        <f>ROUND(I103*H103,2)</f>
        <v>0</v>
      </c>
      <c r="K103" s="215" t="s">
        <v>156</v>
      </c>
      <c r="L103" s="45"/>
      <c r="M103" s="220" t="s">
        <v>19</v>
      </c>
      <c r="N103" s="221" t="s">
        <v>47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1732</v>
      </c>
      <c r="AT103" s="224" t="s">
        <v>152</v>
      </c>
      <c r="AU103" s="224" t="s">
        <v>84</v>
      </c>
      <c r="AY103" s="18" t="s">
        <v>149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82</v>
      </c>
      <c r="BK103" s="225">
        <f>ROUND(I103*H103,2)</f>
        <v>0</v>
      </c>
      <c r="BL103" s="18" t="s">
        <v>1732</v>
      </c>
      <c r="BM103" s="224" t="s">
        <v>1749</v>
      </c>
    </row>
    <row r="104" s="2" customFormat="1">
      <c r="A104" s="39"/>
      <c r="B104" s="40"/>
      <c r="C104" s="41"/>
      <c r="D104" s="226" t="s">
        <v>159</v>
      </c>
      <c r="E104" s="41"/>
      <c r="F104" s="227" t="s">
        <v>1750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159</v>
      </c>
      <c r="AU104" s="18" t="s">
        <v>84</v>
      </c>
    </row>
    <row r="105" s="12" customFormat="1" ht="22.8" customHeight="1">
      <c r="A105" s="12"/>
      <c r="B105" s="197"/>
      <c r="C105" s="198"/>
      <c r="D105" s="199" t="s">
        <v>75</v>
      </c>
      <c r="E105" s="211" t="s">
        <v>1751</v>
      </c>
      <c r="F105" s="211" t="s">
        <v>1752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SUM(P106:P107)</f>
        <v>0</v>
      </c>
      <c r="Q105" s="205"/>
      <c r="R105" s="206">
        <f>SUM(R106:R107)</f>
        <v>0</v>
      </c>
      <c r="S105" s="205"/>
      <c r="T105" s="207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181</v>
      </c>
      <c r="AT105" s="209" t="s">
        <v>75</v>
      </c>
      <c r="AU105" s="209" t="s">
        <v>82</v>
      </c>
      <c r="AY105" s="208" t="s">
        <v>149</v>
      </c>
      <c r="BK105" s="210">
        <f>SUM(BK106:BK107)</f>
        <v>0</v>
      </c>
    </row>
    <row r="106" s="2" customFormat="1" ht="90" customHeight="1">
      <c r="A106" s="39"/>
      <c r="B106" s="40"/>
      <c r="C106" s="213" t="s">
        <v>181</v>
      </c>
      <c r="D106" s="213" t="s">
        <v>152</v>
      </c>
      <c r="E106" s="214" t="s">
        <v>1753</v>
      </c>
      <c r="F106" s="215" t="s">
        <v>1754</v>
      </c>
      <c r="G106" s="216" t="s">
        <v>459</v>
      </c>
      <c r="H106" s="217">
        <v>1</v>
      </c>
      <c r="I106" s="218"/>
      <c r="J106" s="219">
        <f>ROUND(I106*H106,2)</f>
        <v>0</v>
      </c>
      <c r="K106" s="215" t="s">
        <v>156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1732</v>
      </c>
      <c r="AT106" s="224" t="s">
        <v>152</v>
      </c>
      <c r="AU106" s="224" t="s">
        <v>84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82</v>
      </c>
      <c r="BK106" s="225">
        <f>ROUND(I106*H106,2)</f>
        <v>0</v>
      </c>
      <c r="BL106" s="18" t="s">
        <v>1732</v>
      </c>
      <c r="BM106" s="224" t="s">
        <v>1755</v>
      </c>
    </row>
    <row r="107" s="2" customFormat="1">
      <c r="A107" s="39"/>
      <c r="B107" s="40"/>
      <c r="C107" s="41"/>
      <c r="D107" s="226" t="s">
        <v>159</v>
      </c>
      <c r="E107" s="41"/>
      <c r="F107" s="227" t="s">
        <v>1756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159</v>
      </c>
      <c r="AU107" s="18" t="s">
        <v>84</v>
      </c>
    </row>
    <row r="108" s="12" customFormat="1" ht="22.8" customHeight="1">
      <c r="A108" s="12"/>
      <c r="B108" s="197"/>
      <c r="C108" s="198"/>
      <c r="D108" s="199" t="s">
        <v>75</v>
      </c>
      <c r="E108" s="211" t="s">
        <v>1757</v>
      </c>
      <c r="F108" s="211" t="s">
        <v>1758</v>
      </c>
      <c r="G108" s="198"/>
      <c r="H108" s="198"/>
      <c r="I108" s="201"/>
      <c r="J108" s="212">
        <f>BK108</f>
        <v>0</v>
      </c>
      <c r="K108" s="198"/>
      <c r="L108" s="203"/>
      <c r="M108" s="204"/>
      <c r="N108" s="205"/>
      <c r="O108" s="205"/>
      <c r="P108" s="206">
        <f>SUM(P109:P110)</f>
        <v>0</v>
      </c>
      <c r="Q108" s="205"/>
      <c r="R108" s="206">
        <f>SUM(R109:R110)</f>
        <v>0</v>
      </c>
      <c r="S108" s="205"/>
      <c r="T108" s="207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8" t="s">
        <v>181</v>
      </c>
      <c r="AT108" s="209" t="s">
        <v>75</v>
      </c>
      <c r="AU108" s="209" t="s">
        <v>82</v>
      </c>
      <c r="AY108" s="208" t="s">
        <v>149</v>
      </c>
      <c r="BK108" s="210">
        <f>SUM(BK109:BK110)</f>
        <v>0</v>
      </c>
    </row>
    <row r="109" s="2" customFormat="1" ht="16.5" customHeight="1">
      <c r="A109" s="39"/>
      <c r="B109" s="40"/>
      <c r="C109" s="213" t="s">
        <v>179</v>
      </c>
      <c r="D109" s="213" t="s">
        <v>152</v>
      </c>
      <c r="E109" s="214" t="s">
        <v>1759</v>
      </c>
      <c r="F109" s="215" t="s">
        <v>1760</v>
      </c>
      <c r="G109" s="216" t="s">
        <v>459</v>
      </c>
      <c r="H109" s="217">
        <v>1</v>
      </c>
      <c r="I109" s="218"/>
      <c r="J109" s="219">
        <f>ROUND(I109*H109,2)</f>
        <v>0</v>
      </c>
      <c r="K109" s="215" t="s">
        <v>156</v>
      </c>
      <c r="L109" s="45"/>
      <c r="M109" s="220" t="s">
        <v>19</v>
      </c>
      <c r="N109" s="221" t="s">
        <v>47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1732</v>
      </c>
      <c r="AT109" s="224" t="s">
        <v>152</v>
      </c>
      <c r="AU109" s="224" t="s">
        <v>84</v>
      </c>
      <c r="AY109" s="18" t="s">
        <v>149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82</v>
      </c>
      <c r="BK109" s="225">
        <f>ROUND(I109*H109,2)</f>
        <v>0</v>
      </c>
      <c r="BL109" s="18" t="s">
        <v>1732</v>
      </c>
      <c r="BM109" s="224" t="s">
        <v>1761</v>
      </c>
    </row>
    <row r="110" s="2" customFormat="1">
      <c r="A110" s="39"/>
      <c r="B110" s="40"/>
      <c r="C110" s="41"/>
      <c r="D110" s="226" t="s">
        <v>159</v>
      </c>
      <c r="E110" s="41"/>
      <c r="F110" s="227" t="s">
        <v>1762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159</v>
      </c>
      <c r="AU110" s="18" t="s">
        <v>84</v>
      </c>
    </row>
    <row r="111" s="12" customFormat="1" ht="22.8" customHeight="1">
      <c r="A111" s="12"/>
      <c r="B111" s="197"/>
      <c r="C111" s="198"/>
      <c r="D111" s="199" t="s">
        <v>75</v>
      </c>
      <c r="E111" s="211" t="s">
        <v>1763</v>
      </c>
      <c r="F111" s="211" t="s">
        <v>1764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SUM(P112:P113)</f>
        <v>0</v>
      </c>
      <c r="Q111" s="205"/>
      <c r="R111" s="206">
        <f>SUM(R112:R113)</f>
        <v>0</v>
      </c>
      <c r="S111" s="205"/>
      <c r="T111" s="207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181</v>
      </c>
      <c r="AT111" s="209" t="s">
        <v>75</v>
      </c>
      <c r="AU111" s="209" t="s">
        <v>82</v>
      </c>
      <c r="AY111" s="208" t="s">
        <v>149</v>
      </c>
      <c r="BK111" s="210">
        <f>SUM(BK112:BK113)</f>
        <v>0</v>
      </c>
    </row>
    <row r="112" s="2" customFormat="1" ht="16.5" customHeight="1">
      <c r="A112" s="39"/>
      <c r="B112" s="40"/>
      <c r="C112" s="213" t="s">
        <v>195</v>
      </c>
      <c r="D112" s="213" t="s">
        <v>152</v>
      </c>
      <c r="E112" s="214" t="s">
        <v>1765</v>
      </c>
      <c r="F112" s="215" t="s">
        <v>1764</v>
      </c>
      <c r="G112" s="216" t="s">
        <v>459</v>
      </c>
      <c r="H112" s="217">
        <v>1</v>
      </c>
      <c r="I112" s="218"/>
      <c r="J112" s="219">
        <f>ROUND(I112*H112,2)</f>
        <v>0</v>
      </c>
      <c r="K112" s="215" t="s">
        <v>156</v>
      </c>
      <c r="L112" s="45"/>
      <c r="M112" s="220" t="s">
        <v>19</v>
      </c>
      <c r="N112" s="221" t="s">
        <v>47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1732</v>
      </c>
      <c r="AT112" s="224" t="s">
        <v>152</v>
      </c>
      <c r="AU112" s="224" t="s">
        <v>84</v>
      </c>
      <c r="AY112" s="18" t="s">
        <v>149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82</v>
      </c>
      <c r="BK112" s="225">
        <f>ROUND(I112*H112,2)</f>
        <v>0</v>
      </c>
      <c r="BL112" s="18" t="s">
        <v>1732</v>
      </c>
      <c r="BM112" s="224" t="s">
        <v>1766</v>
      </c>
    </row>
    <row r="113" s="2" customFormat="1">
      <c r="A113" s="39"/>
      <c r="B113" s="40"/>
      <c r="C113" s="41"/>
      <c r="D113" s="226" t="s">
        <v>159</v>
      </c>
      <c r="E113" s="41"/>
      <c r="F113" s="227" t="s">
        <v>1767</v>
      </c>
      <c r="G113" s="41"/>
      <c r="H113" s="41"/>
      <c r="I113" s="228"/>
      <c r="J113" s="41"/>
      <c r="K113" s="41"/>
      <c r="L113" s="45"/>
      <c r="M113" s="277"/>
      <c r="N113" s="278"/>
      <c r="O113" s="279"/>
      <c r="P113" s="279"/>
      <c r="Q113" s="279"/>
      <c r="R113" s="279"/>
      <c r="S113" s="279"/>
      <c r="T113" s="280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159</v>
      </c>
      <c r="AU113" s="18" t="s">
        <v>84</v>
      </c>
    </row>
    <row r="114" s="2" customFormat="1" ht="6.96" customHeight="1">
      <c r="A114" s="39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45"/>
      <c r="M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</sheetData>
  <sheetProtection sheet="1" autoFilter="0" formatColumns="0" formatRows="0" objects="1" scenarios="1" spinCount="100000" saltValue="aylZBIGzdX7j0XXK97/GtxTuNZZ+N/bnbyGRGryf0TGp/XbnxrjgAcaOJGIwDbz0aZM7NYufuo6Ax/nuwc/VPQ==" hashValue="aA8tfLg1XDEAys0lPSHQYSdfiX5Yk3HnI4NOQ4kCUuXc48DpmvyKDncWwjmwxKcQbZ1ZudJCjllb3WYPH2m/dQ==" algorithmName="SHA-512" password="CC35"/>
  <autoFilter ref="C91:K1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1_02/013254000"/>
    <hyperlink ref="F99" r:id="rId2" display="https://podminky.urs.cz/item/CS_URS_2021_02/030001000"/>
    <hyperlink ref="F101" r:id="rId3" display="https://podminky.urs.cz/item/CS_URS_2021_02/034002000"/>
    <hyperlink ref="F104" r:id="rId4" display="https://podminky.urs.cz/item/CS_URS_2021_02/045002000"/>
    <hyperlink ref="F107" r:id="rId5" display="https://podminky.urs.cz/item/CS_URS_2021_02/052103000"/>
    <hyperlink ref="F110" r:id="rId6" display="https://podminky.urs.cz/item/CS_URS_2021_02/065002000"/>
    <hyperlink ref="F113" r:id="rId7" display="https://podminky.urs.cz/item/CS_URS_2021_02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1768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1769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1770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1771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1772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1773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1774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1775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1776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1777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1778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81</v>
      </c>
      <c r="F18" s="296" t="s">
        <v>1779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1780</v>
      </c>
      <c r="F19" s="296" t="s">
        <v>1781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1782</v>
      </c>
      <c r="F20" s="296" t="s">
        <v>1783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1784</v>
      </c>
      <c r="F21" s="296" t="s">
        <v>105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1785</v>
      </c>
      <c r="F22" s="296" t="s">
        <v>1786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88</v>
      </c>
      <c r="F23" s="296" t="s">
        <v>1787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1788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1789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1790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1791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1792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1793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1794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1795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1796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135</v>
      </c>
      <c r="F36" s="296"/>
      <c r="G36" s="296" t="s">
        <v>1797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1798</v>
      </c>
      <c r="F37" s="296"/>
      <c r="G37" s="296" t="s">
        <v>1799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57</v>
      </c>
      <c r="F38" s="296"/>
      <c r="G38" s="296" t="s">
        <v>1800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58</v>
      </c>
      <c r="F39" s="296"/>
      <c r="G39" s="296" t="s">
        <v>1801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136</v>
      </c>
      <c r="F40" s="296"/>
      <c r="G40" s="296" t="s">
        <v>1802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137</v>
      </c>
      <c r="F41" s="296"/>
      <c r="G41" s="296" t="s">
        <v>1803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1804</v>
      </c>
      <c r="F42" s="296"/>
      <c r="G42" s="296" t="s">
        <v>1805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1806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1807</v>
      </c>
      <c r="F44" s="296"/>
      <c r="G44" s="296" t="s">
        <v>1808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139</v>
      </c>
      <c r="F45" s="296"/>
      <c r="G45" s="296" t="s">
        <v>1809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1810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1811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1812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1813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1814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1815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1816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1817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1818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1819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1820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1821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1822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1823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1824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1825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1826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1827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1828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1829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1830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1831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1832</v>
      </c>
      <c r="D76" s="314"/>
      <c r="E76" s="314"/>
      <c r="F76" s="314" t="s">
        <v>1833</v>
      </c>
      <c r="G76" s="315"/>
      <c r="H76" s="314" t="s">
        <v>58</v>
      </c>
      <c r="I76" s="314" t="s">
        <v>61</v>
      </c>
      <c r="J76" s="314" t="s">
        <v>1834</v>
      </c>
      <c r="K76" s="313"/>
    </row>
    <row r="77" s="1" customFormat="1" ht="17.25" customHeight="1">
      <c r="B77" s="311"/>
      <c r="C77" s="316" t="s">
        <v>1835</v>
      </c>
      <c r="D77" s="316"/>
      <c r="E77" s="316"/>
      <c r="F77" s="317" t="s">
        <v>1836</v>
      </c>
      <c r="G77" s="318"/>
      <c r="H77" s="316"/>
      <c r="I77" s="316"/>
      <c r="J77" s="316" t="s">
        <v>1837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57</v>
      </c>
      <c r="D79" s="321"/>
      <c r="E79" s="321"/>
      <c r="F79" s="322" t="s">
        <v>1838</v>
      </c>
      <c r="G79" s="323"/>
      <c r="H79" s="299" t="s">
        <v>1839</v>
      </c>
      <c r="I79" s="299" t="s">
        <v>1840</v>
      </c>
      <c r="J79" s="299">
        <v>20</v>
      </c>
      <c r="K79" s="313"/>
    </row>
    <row r="80" s="1" customFormat="1" ht="15" customHeight="1">
      <c r="B80" s="311"/>
      <c r="C80" s="299" t="s">
        <v>1841</v>
      </c>
      <c r="D80" s="299"/>
      <c r="E80" s="299"/>
      <c r="F80" s="322" t="s">
        <v>1838</v>
      </c>
      <c r="G80" s="323"/>
      <c r="H80" s="299" t="s">
        <v>1842</v>
      </c>
      <c r="I80" s="299" t="s">
        <v>1840</v>
      </c>
      <c r="J80" s="299">
        <v>120</v>
      </c>
      <c r="K80" s="313"/>
    </row>
    <row r="81" s="1" customFormat="1" ht="15" customHeight="1">
      <c r="B81" s="324"/>
      <c r="C81" s="299" t="s">
        <v>1843</v>
      </c>
      <c r="D81" s="299"/>
      <c r="E81" s="299"/>
      <c r="F81" s="322" t="s">
        <v>1844</v>
      </c>
      <c r="G81" s="323"/>
      <c r="H81" s="299" t="s">
        <v>1845</v>
      </c>
      <c r="I81" s="299" t="s">
        <v>1840</v>
      </c>
      <c r="J81" s="299">
        <v>50</v>
      </c>
      <c r="K81" s="313"/>
    </row>
    <row r="82" s="1" customFormat="1" ht="15" customHeight="1">
      <c r="B82" s="324"/>
      <c r="C82" s="299" t="s">
        <v>1846</v>
      </c>
      <c r="D82" s="299"/>
      <c r="E82" s="299"/>
      <c r="F82" s="322" t="s">
        <v>1838</v>
      </c>
      <c r="G82" s="323"/>
      <c r="H82" s="299" t="s">
        <v>1847</v>
      </c>
      <c r="I82" s="299" t="s">
        <v>1848</v>
      </c>
      <c r="J82" s="299"/>
      <c r="K82" s="313"/>
    </row>
    <row r="83" s="1" customFormat="1" ht="15" customHeight="1">
      <c r="B83" s="324"/>
      <c r="C83" s="325" t="s">
        <v>1849</v>
      </c>
      <c r="D83" s="325"/>
      <c r="E83" s="325"/>
      <c r="F83" s="326" t="s">
        <v>1844</v>
      </c>
      <c r="G83" s="325"/>
      <c r="H83" s="325" t="s">
        <v>1850</v>
      </c>
      <c r="I83" s="325" t="s">
        <v>1840</v>
      </c>
      <c r="J83" s="325">
        <v>15</v>
      </c>
      <c r="K83" s="313"/>
    </row>
    <row r="84" s="1" customFormat="1" ht="15" customHeight="1">
      <c r="B84" s="324"/>
      <c r="C84" s="325" t="s">
        <v>1851</v>
      </c>
      <c r="D84" s="325"/>
      <c r="E84" s="325"/>
      <c r="F84" s="326" t="s">
        <v>1844</v>
      </c>
      <c r="G84" s="325"/>
      <c r="H84" s="325" t="s">
        <v>1852</v>
      </c>
      <c r="I84" s="325" t="s">
        <v>1840</v>
      </c>
      <c r="J84" s="325">
        <v>15</v>
      </c>
      <c r="K84" s="313"/>
    </row>
    <row r="85" s="1" customFormat="1" ht="15" customHeight="1">
      <c r="B85" s="324"/>
      <c r="C85" s="325" t="s">
        <v>1853</v>
      </c>
      <c r="D85" s="325"/>
      <c r="E85" s="325"/>
      <c r="F85" s="326" t="s">
        <v>1844</v>
      </c>
      <c r="G85" s="325"/>
      <c r="H85" s="325" t="s">
        <v>1854</v>
      </c>
      <c r="I85" s="325" t="s">
        <v>1840</v>
      </c>
      <c r="J85" s="325">
        <v>20</v>
      </c>
      <c r="K85" s="313"/>
    </row>
    <row r="86" s="1" customFormat="1" ht="15" customHeight="1">
      <c r="B86" s="324"/>
      <c r="C86" s="325" t="s">
        <v>1855</v>
      </c>
      <c r="D86" s="325"/>
      <c r="E86" s="325"/>
      <c r="F86" s="326" t="s">
        <v>1844</v>
      </c>
      <c r="G86" s="325"/>
      <c r="H86" s="325" t="s">
        <v>1856</v>
      </c>
      <c r="I86" s="325" t="s">
        <v>1840</v>
      </c>
      <c r="J86" s="325">
        <v>20</v>
      </c>
      <c r="K86" s="313"/>
    </row>
    <row r="87" s="1" customFormat="1" ht="15" customHeight="1">
      <c r="B87" s="324"/>
      <c r="C87" s="299" t="s">
        <v>1857</v>
      </c>
      <c r="D87" s="299"/>
      <c r="E87" s="299"/>
      <c r="F87" s="322" t="s">
        <v>1844</v>
      </c>
      <c r="G87" s="323"/>
      <c r="H87" s="299" t="s">
        <v>1858</v>
      </c>
      <c r="I87" s="299" t="s">
        <v>1840</v>
      </c>
      <c r="J87" s="299">
        <v>50</v>
      </c>
      <c r="K87" s="313"/>
    </row>
    <row r="88" s="1" customFormat="1" ht="15" customHeight="1">
      <c r="B88" s="324"/>
      <c r="C88" s="299" t="s">
        <v>1859</v>
      </c>
      <c r="D88" s="299"/>
      <c r="E88" s="299"/>
      <c r="F88" s="322" t="s">
        <v>1844</v>
      </c>
      <c r="G88" s="323"/>
      <c r="H88" s="299" t="s">
        <v>1860</v>
      </c>
      <c r="I88" s="299" t="s">
        <v>1840</v>
      </c>
      <c r="J88" s="299">
        <v>20</v>
      </c>
      <c r="K88" s="313"/>
    </row>
    <row r="89" s="1" customFormat="1" ht="15" customHeight="1">
      <c r="B89" s="324"/>
      <c r="C89" s="299" t="s">
        <v>1861</v>
      </c>
      <c r="D89" s="299"/>
      <c r="E89" s="299"/>
      <c r="F89" s="322" t="s">
        <v>1844</v>
      </c>
      <c r="G89" s="323"/>
      <c r="H89" s="299" t="s">
        <v>1862</v>
      </c>
      <c r="I89" s="299" t="s">
        <v>1840</v>
      </c>
      <c r="J89" s="299">
        <v>20</v>
      </c>
      <c r="K89" s="313"/>
    </row>
    <row r="90" s="1" customFormat="1" ht="15" customHeight="1">
      <c r="B90" s="324"/>
      <c r="C90" s="299" t="s">
        <v>1863</v>
      </c>
      <c r="D90" s="299"/>
      <c r="E90" s="299"/>
      <c r="F90" s="322" t="s">
        <v>1844</v>
      </c>
      <c r="G90" s="323"/>
      <c r="H90" s="299" t="s">
        <v>1864</v>
      </c>
      <c r="I90" s="299" t="s">
        <v>1840</v>
      </c>
      <c r="J90" s="299">
        <v>50</v>
      </c>
      <c r="K90" s="313"/>
    </row>
    <row r="91" s="1" customFormat="1" ht="15" customHeight="1">
      <c r="B91" s="324"/>
      <c r="C91" s="299" t="s">
        <v>1865</v>
      </c>
      <c r="D91" s="299"/>
      <c r="E91" s="299"/>
      <c r="F91" s="322" t="s">
        <v>1844</v>
      </c>
      <c r="G91" s="323"/>
      <c r="H91" s="299" t="s">
        <v>1865</v>
      </c>
      <c r="I91" s="299" t="s">
        <v>1840</v>
      </c>
      <c r="J91" s="299">
        <v>50</v>
      </c>
      <c r="K91" s="313"/>
    </row>
    <row r="92" s="1" customFormat="1" ht="15" customHeight="1">
      <c r="B92" s="324"/>
      <c r="C92" s="299" t="s">
        <v>1866</v>
      </c>
      <c r="D92" s="299"/>
      <c r="E92" s="299"/>
      <c r="F92" s="322" t="s">
        <v>1844</v>
      </c>
      <c r="G92" s="323"/>
      <c r="H92" s="299" t="s">
        <v>1867</v>
      </c>
      <c r="I92" s="299" t="s">
        <v>1840</v>
      </c>
      <c r="J92" s="299">
        <v>255</v>
      </c>
      <c r="K92" s="313"/>
    </row>
    <row r="93" s="1" customFormat="1" ht="15" customHeight="1">
      <c r="B93" s="324"/>
      <c r="C93" s="299" t="s">
        <v>1868</v>
      </c>
      <c r="D93" s="299"/>
      <c r="E93" s="299"/>
      <c r="F93" s="322" t="s">
        <v>1838</v>
      </c>
      <c r="G93" s="323"/>
      <c r="H93" s="299" t="s">
        <v>1869</v>
      </c>
      <c r="I93" s="299" t="s">
        <v>1870</v>
      </c>
      <c r="J93" s="299"/>
      <c r="K93" s="313"/>
    </row>
    <row r="94" s="1" customFormat="1" ht="15" customHeight="1">
      <c r="B94" s="324"/>
      <c r="C94" s="299" t="s">
        <v>1871</v>
      </c>
      <c r="D94" s="299"/>
      <c r="E94" s="299"/>
      <c r="F94" s="322" t="s">
        <v>1838</v>
      </c>
      <c r="G94" s="323"/>
      <c r="H94" s="299" t="s">
        <v>1872</v>
      </c>
      <c r="I94" s="299" t="s">
        <v>1873</v>
      </c>
      <c r="J94" s="299"/>
      <c r="K94" s="313"/>
    </row>
    <row r="95" s="1" customFormat="1" ht="15" customHeight="1">
      <c r="B95" s="324"/>
      <c r="C95" s="299" t="s">
        <v>1874</v>
      </c>
      <c r="D95" s="299"/>
      <c r="E95" s="299"/>
      <c r="F95" s="322" t="s">
        <v>1838</v>
      </c>
      <c r="G95" s="323"/>
      <c r="H95" s="299" t="s">
        <v>1874</v>
      </c>
      <c r="I95" s="299" t="s">
        <v>1873</v>
      </c>
      <c r="J95" s="299"/>
      <c r="K95" s="313"/>
    </row>
    <row r="96" s="1" customFormat="1" ht="15" customHeight="1">
      <c r="B96" s="324"/>
      <c r="C96" s="299" t="s">
        <v>42</v>
      </c>
      <c r="D96" s="299"/>
      <c r="E96" s="299"/>
      <c r="F96" s="322" t="s">
        <v>1838</v>
      </c>
      <c r="G96" s="323"/>
      <c r="H96" s="299" t="s">
        <v>1875</v>
      </c>
      <c r="I96" s="299" t="s">
        <v>1873</v>
      </c>
      <c r="J96" s="299"/>
      <c r="K96" s="313"/>
    </row>
    <row r="97" s="1" customFormat="1" ht="15" customHeight="1">
      <c r="B97" s="324"/>
      <c r="C97" s="299" t="s">
        <v>52</v>
      </c>
      <c r="D97" s="299"/>
      <c r="E97" s="299"/>
      <c r="F97" s="322" t="s">
        <v>1838</v>
      </c>
      <c r="G97" s="323"/>
      <c r="H97" s="299" t="s">
        <v>1876</v>
      </c>
      <c r="I97" s="299" t="s">
        <v>1873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1877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1832</v>
      </c>
      <c r="D103" s="314"/>
      <c r="E103" s="314"/>
      <c r="F103" s="314" t="s">
        <v>1833</v>
      </c>
      <c r="G103" s="315"/>
      <c r="H103" s="314" t="s">
        <v>58</v>
      </c>
      <c r="I103" s="314" t="s">
        <v>61</v>
      </c>
      <c r="J103" s="314" t="s">
        <v>1834</v>
      </c>
      <c r="K103" s="313"/>
    </row>
    <row r="104" s="1" customFormat="1" ht="17.25" customHeight="1">
      <c r="B104" s="311"/>
      <c r="C104" s="316" t="s">
        <v>1835</v>
      </c>
      <c r="D104" s="316"/>
      <c r="E104" s="316"/>
      <c r="F104" s="317" t="s">
        <v>1836</v>
      </c>
      <c r="G104" s="318"/>
      <c r="H104" s="316"/>
      <c r="I104" s="316"/>
      <c r="J104" s="316" t="s">
        <v>1837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57</v>
      </c>
      <c r="D106" s="321"/>
      <c r="E106" s="321"/>
      <c r="F106" s="322" t="s">
        <v>1838</v>
      </c>
      <c r="G106" s="299"/>
      <c r="H106" s="299" t="s">
        <v>1878</v>
      </c>
      <c r="I106" s="299" t="s">
        <v>1840</v>
      </c>
      <c r="J106" s="299">
        <v>20</v>
      </c>
      <c r="K106" s="313"/>
    </row>
    <row r="107" s="1" customFormat="1" ht="15" customHeight="1">
      <c r="B107" s="311"/>
      <c r="C107" s="299" t="s">
        <v>1841</v>
      </c>
      <c r="D107" s="299"/>
      <c r="E107" s="299"/>
      <c r="F107" s="322" t="s">
        <v>1838</v>
      </c>
      <c r="G107" s="299"/>
      <c r="H107" s="299" t="s">
        <v>1878</v>
      </c>
      <c r="I107" s="299" t="s">
        <v>1840</v>
      </c>
      <c r="J107" s="299">
        <v>120</v>
      </c>
      <c r="K107" s="313"/>
    </row>
    <row r="108" s="1" customFormat="1" ht="15" customHeight="1">
      <c r="B108" s="324"/>
      <c r="C108" s="299" t="s">
        <v>1843</v>
      </c>
      <c r="D108" s="299"/>
      <c r="E108" s="299"/>
      <c r="F108" s="322" t="s">
        <v>1844</v>
      </c>
      <c r="G108" s="299"/>
      <c r="H108" s="299" t="s">
        <v>1878</v>
      </c>
      <c r="I108" s="299" t="s">
        <v>1840</v>
      </c>
      <c r="J108" s="299">
        <v>50</v>
      </c>
      <c r="K108" s="313"/>
    </row>
    <row r="109" s="1" customFormat="1" ht="15" customHeight="1">
      <c r="B109" s="324"/>
      <c r="C109" s="299" t="s">
        <v>1846</v>
      </c>
      <c r="D109" s="299"/>
      <c r="E109" s="299"/>
      <c r="F109" s="322" t="s">
        <v>1838</v>
      </c>
      <c r="G109" s="299"/>
      <c r="H109" s="299" t="s">
        <v>1878</v>
      </c>
      <c r="I109" s="299" t="s">
        <v>1848</v>
      </c>
      <c r="J109" s="299"/>
      <c r="K109" s="313"/>
    </row>
    <row r="110" s="1" customFormat="1" ht="15" customHeight="1">
      <c r="B110" s="324"/>
      <c r="C110" s="299" t="s">
        <v>1857</v>
      </c>
      <c r="D110" s="299"/>
      <c r="E110" s="299"/>
      <c r="F110" s="322" t="s">
        <v>1844</v>
      </c>
      <c r="G110" s="299"/>
      <c r="H110" s="299" t="s">
        <v>1878</v>
      </c>
      <c r="I110" s="299" t="s">
        <v>1840</v>
      </c>
      <c r="J110" s="299">
        <v>50</v>
      </c>
      <c r="K110" s="313"/>
    </row>
    <row r="111" s="1" customFormat="1" ht="15" customHeight="1">
      <c r="B111" s="324"/>
      <c r="C111" s="299" t="s">
        <v>1865</v>
      </c>
      <c r="D111" s="299"/>
      <c r="E111" s="299"/>
      <c r="F111" s="322" t="s">
        <v>1844</v>
      </c>
      <c r="G111" s="299"/>
      <c r="H111" s="299" t="s">
        <v>1878</v>
      </c>
      <c r="I111" s="299" t="s">
        <v>1840</v>
      </c>
      <c r="J111" s="299">
        <v>50</v>
      </c>
      <c r="K111" s="313"/>
    </row>
    <row r="112" s="1" customFormat="1" ht="15" customHeight="1">
      <c r="B112" s="324"/>
      <c r="C112" s="299" t="s">
        <v>1863</v>
      </c>
      <c r="D112" s="299"/>
      <c r="E112" s="299"/>
      <c r="F112" s="322" t="s">
        <v>1844</v>
      </c>
      <c r="G112" s="299"/>
      <c r="H112" s="299" t="s">
        <v>1878</v>
      </c>
      <c r="I112" s="299" t="s">
        <v>1840</v>
      </c>
      <c r="J112" s="299">
        <v>50</v>
      </c>
      <c r="K112" s="313"/>
    </row>
    <row r="113" s="1" customFormat="1" ht="15" customHeight="1">
      <c r="B113" s="324"/>
      <c r="C113" s="299" t="s">
        <v>57</v>
      </c>
      <c r="D113" s="299"/>
      <c r="E113" s="299"/>
      <c r="F113" s="322" t="s">
        <v>1838</v>
      </c>
      <c r="G113" s="299"/>
      <c r="H113" s="299" t="s">
        <v>1879</v>
      </c>
      <c r="I113" s="299" t="s">
        <v>1840</v>
      </c>
      <c r="J113" s="299">
        <v>20</v>
      </c>
      <c r="K113" s="313"/>
    </row>
    <row r="114" s="1" customFormat="1" ht="15" customHeight="1">
      <c r="B114" s="324"/>
      <c r="C114" s="299" t="s">
        <v>1880</v>
      </c>
      <c r="D114" s="299"/>
      <c r="E114" s="299"/>
      <c r="F114" s="322" t="s">
        <v>1838</v>
      </c>
      <c r="G114" s="299"/>
      <c r="H114" s="299" t="s">
        <v>1881</v>
      </c>
      <c r="I114" s="299" t="s">
        <v>1840</v>
      </c>
      <c r="J114" s="299">
        <v>120</v>
      </c>
      <c r="K114" s="313"/>
    </row>
    <row r="115" s="1" customFormat="1" ht="15" customHeight="1">
      <c r="B115" s="324"/>
      <c r="C115" s="299" t="s">
        <v>42</v>
      </c>
      <c r="D115" s="299"/>
      <c r="E115" s="299"/>
      <c r="F115" s="322" t="s">
        <v>1838</v>
      </c>
      <c r="G115" s="299"/>
      <c r="H115" s="299" t="s">
        <v>1882</v>
      </c>
      <c r="I115" s="299" t="s">
        <v>1873</v>
      </c>
      <c r="J115" s="299"/>
      <c r="K115" s="313"/>
    </row>
    <row r="116" s="1" customFormat="1" ht="15" customHeight="1">
      <c r="B116" s="324"/>
      <c r="C116" s="299" t="s">
        <v>52</v>
      </c>
      <c r="D116" s="299"/>
      <c r="E116" s="299"/>
      <c r="F116" s="322" t="s">
        <v>1838</v>
      </c>
      <c r="G116" s="299"/>
      <c r="H116" s="299" t="s">
        <v>1883</v>
      </c>
      <c r="I116" s="299" t="s">
        <v>1873</v>
      </c>
      <c r="J116" s="299"/>
      <c r="K116" s="313"/>
    </row>
    <row r="117" s="1" customFormat="1" ht="15" customHeight="1">
      <c r="B117" s="324"/>
      <c r="C117" s="299" t="s">
        <v>61</v>
      </c>
      <c r="D117" s="299"/>
      <c r="E117" s="299"/>
      <c r="F117" s="322" t="s">
        <v>1838</v>
      </c>
      <c r="G117" s="299"/>
      <c r="H117" s="299" t="s">
        <v>1884</v>
      </c>
      <c r="I117" s="299" t="s">
        <v>1885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1886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1832</v>
      </c>
      <c r="D123" s="314"/>
      <c r="E123" s="314"/>
      <c r="F123" s="314" t="s">
        <v>1833</v>
      </c>
      <c r="G123" s="315"/>
      <c r="H123" s="314" t="s">
        <v>58</v>
      </c>
      <c r="I123" s="314" t="s">
        <v>61</v>
      </c>
      <c r="J123" s="314" t="s">
        <v>1834</v>
      </c>
      <c r="K123" s="343"/>
    </row>
    <row r="124" s="1" customFormat="1" ht="17.25" customHeight="1">
      <c r="B124" s="342"/>
      <c r="C124" s="316" t="s">
        <v>1835</v>
      </c>
      <c r="D124" s="316"/>
      <c r="E124" s="316"/>
      <c r="F124" s="317" t="s">
        <v>1836</v>
      </c>
      <c r="G124" s="318"/>
      <c r="H124" s="316"/>
      <c r="I124" s="316"/>
      <c r="J124" s="316" t="s">
        <v>1837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1841</v>
      </c>
      <c r="D126" s="321"/>
      <c r="E126" s="321"/>
      <c r="F126" s="322" t="s">
        <v>1838</v>
      </c>
      <c r="G126" s="299"/>
      <c r="H126" s="299" t="s">
        <v>1878</v>
      </c>
      <c r="I126" s="299" t="s">
        <v>1840</v>
      </c>
      <c r="J126" s="299">
        <v>120</v>
      </c>
      <c r="K126" s="347"/>
    </row>
    <row r="127" s="1" customFormat="1" ht="15" customHeight="1">
      <c r="B127" s="344"/>
      <c r="C127" s="299" t="s">
        <v>1887</v>
      </c>
      <c r="D127" s="299"/>
      <c r="E127" s="299"/>
      <c r="F127" s="322" t="s">
        <v>1838</v>
      </c>
      <c r="G127" s="299"/>
      <c r="H127" s="299" t="s">
        <v>1888</v>
      </c>
      <c r="I127" s="299" t="s">
        <v>1840</v>
      </c>
      <c r="J127" s="299" t="s">
        <v>1889</v>
      </c>
      <c r="K127" s="347"/>
    </row>
    <row r="128" s="1" customFormat="1" ht="15" customHeight="1">
      <c r="B128" s="344"/>
      <c r="C128" s="299" t="s">
        <v>88</v>
      </c>
      <c r="D128" s="299"/>
      <c r="E128" s="299"/>
      <c r="F128" s="322" t="s">
        <v>1838</v>
      </c>
      <c r="G128" s="299"/>
      <c r="H128" s="299" t="s">
        <v>1890</v>
      </c>
      <c r="I128" s="299" t="s">
        <v>1840</v>
      </c>
      <c r="J128" s="299" t="s">
        <v>1889</v>
      </c>
      <c r="K128" s="347"/>
    </row>
    <row r="129" s="1" customFormat="1" ht="15" customHeight="1">
      <c r="B129" s="344"/>
      <c r="C129" s="299" t="s">
        <v>1849</v>
      </c>
      <c r="D129" s="299"/>
      <c r="E129" s="299"/>
      <c r="F129" s="322" t="s">
        <v>1844</v>
      </c>
      <c r="G129" s="299"/>
      <c r="H129" s="299" t="s">
        <v>1850</v>
      </c>
      <c r="I129" s="299" t="s">
        <v>1840</v>
      </c>
      <c r="J129" s="299">
        <v>15</v>
      </c>
      <c r="K129" s="347"/>
    </row>
    <row r="130" s="1" customFormat="1" ht="15" customHeight="1">
      <c r="B130" s="344"/>
      <c r="C130" s="325" t="s">
        <v>1851</v>
      </c>
      <c r="D130" s="325"/>
      <c r="E130" s="325"/>
      <c r="F130" s="326" t="s">
        <v>1844</v>
      </c>
      <c r="G130" s="325"/>
      <c r="H130" s="325" t="s">
        <v>1852</v>
      </c>
      <c r="I130" s="325" t="s">
        <v>1840</v>
      </c>
      <c r="J130" s="325">
        <v>15</v>
      </c>
      <c r="K130" s="347"/>
    </row>
    <row r="131" s="1" customFormat="1" ht="15" customHeight="1">
      <c r="B131" s="344"/>
      <c r="C131" s="325" t="s">
        <v>1853</v>
      </c>
      <c r="D131" s="325"/>
      <c r="E131" s="325"/>
      <c r="F131" s="326" t="s">
        <v>1844</v>
      </c>
      <c r="G131" s="325"/>
      <c r="H131" s="325" t="s">
        <v>1854</v>
      </c>
      <c r="I131" s="325" t="s">
        <v>1840</v>
      </c>
      <c r="J131" s="325">
        <v>20</v>
      </c>
      <c r="K131" s="347"/>
    </row>
    <row r="132" s="1" customFormat="1" ht="15" customHeight="1">
      <c r="B132" s="344"/>
      <c r="C132" s="325" t="s">
        <v>1855</v>
      </c>
      <c r="D132" s="325"/>
      <c r="E132" s="325"/>
      <c r="F132" s="326" t="s">
        <v>1844</v>
      </c>
      <c r="G132" s="325"/>
      <c r="H132" s="325" t="s">
        <v>1856</v>
      </c>
      <c r="I132" s="325" t="s">
        <v>1840</v>
      </c>
      <c r="J132" s="325">
        <v>20</v>
      </c>
      <c r="K132" s="347"/>
    </row>
    <row r="133" s="1" customFormat="1" ht="15" customHeight="1">
      <c r="B133" s="344"/>
      <c r="C133" s="299" t="s">
        <v>1843</v>
      </c>
      <c r="D133" s="299"/>
      <c r="E133" s="299"/>
      <c r="F133" s="322" t="s">
        <v>1844</v>
      </c>
      <c r="G133" s="299"/>
      <c r="H133" s="299" t="s">
        <v>1878</v>
      </c>
      <c r="I133" s="299" t="s">
        <v>1840</v>
      </c>
      <c r="J133" s="299">
        <v>50</v>
      </c>
      <c r="K133" s="347"/>
    </row>
    <row r="134" s="1" customFormat="1" ht="15" customHeight="1">
      <c r="B134" s="344"/>
      <c r="C134" s="299" t="s">
        <v>1857</v>
      </c>
      <c r="D134" s="299"/>
      <c r="E134" s="299"/>
      <c r="F134" s="322" t="s">
        <v>1844</v>
      </c>
      <c r="G134" s="299"/>
      <c r="H134" s="299" t="s">
        <v>1878</v>
      </c>
      <c r="I134" s="299" t="s">
        <v>1840</v>
      </c>
      <c r="J134" s="299">
        <v>50</v>
      </c>
      <c r="K134" s="347"/>
    </row>
    <row r="135" s="1" customFormat="1" ht="15" customHeight="1">
      <c r="B135" s="344"/>
      <c r="C135" s="299" t="s">
        <v>1863</v>
      </c>
      <c r="D135" s="299"/>
      <c r="E135" s="299"/>
      <c r="F135" s="322" t="s">
        <v>1844</v>
      </c>
      <c r="G135" s="299"/>
      <c r="H135" s="299" t="s">
        <v>1878</v>
      </c>
      <c r="I135" s="299" t="s">
        <v>1840</v>
      </c>
      <c r="J135" s="299">
        <v>50</v>
      </c>
      <c r="K135" s="347"/>
    </row>
    <row r="136" s="1" customFormat="1" ht="15" customHeight="1">
      <c r="B136" s="344"/>
      <c r="C136" s="299" t="s">
        <v>1865</v>
      </c>
      <c r="D136" s="299"/>
      <c r="E136" s="299"/>
      <c r="F136" s="322" t="s">
        <v>1844</v>
      </c>
      <c r="G136" s="299"/>
      <c r="H136" s="299" t="s">
        <v>1878</v>
      </c>
      <c r="I136" s="299" t="s">
        <v>1840</v>
      </c>
      <c r="J136" s="299">
        <v>50</v>
      </c>
      <c r="K136" s="347"/>
    </row>
    <row r="137" s="1" customFormat="1" ht="15" customHeight="1">
      <c r="B137" s="344"/>
      <c r="C137" s="299" t="s">
        <v>1866</v>
      </c>
      <c r="D137" s="299"/>
      <c r="E137" s="299"/>
      <c r="F137" s="322" t="s">
        <v>1844</v>
      </c>
      <c r="G137" s="299"/>
      <c r="H137" s="299" t="s">
        <v>1891</v>
      </c>
      <c r="I137" s="299" t="s">
        <v>1840</v>
      </c>
      <c r="J137" s="299">
        <v>255</v>
      </c>
      <c r="K137" s="347"/>
    </row>
    <row r="138" s="1" customFormat="1" ht="15" customHeight="1">
      <c r="B138" s="344"/>
      <c r="C138" s="299" t="s">
        <v>1868</v>
      </c>
      <c r="D138" s="299"/>
      <c r="E138" s="299"/>
      <c r="F138" s="322" t="s">
        <v>1838</v>
      </c>
      <c r="G138" s="299"/>
      <c r="H138" s="299" t="s">
        <v>1892</v>
      </c>
      <c r="I138" s="299" t="s">
        <v>1870</v>
      </c>
      <c r="J138" s="299"/>
      <c r="K138" s="347"/>
    </row>
    <row r="139" s="1" customFormat="1" ht="15" customHeight="1">
      <c r="B139" s="344"/>
      <c r="C139" s="299" t="s">
        <v>1871</v>
      </c>
      <c r="D139" s="299"/>
      <c r="E139" s="299"/>
      <c r="F139" s="322" t="s">
        <v>1838</v>
      </c>
      <c r="G139" s="299"/>
      <c r="H139" s="299" t="s">
        <v>1893</v>
      </c>
      <c r="I139" s="299" t="s">
        <v>1873</v>
      </c>
      <c r="J139" s="299"/>
      <c r="K139" s="347"/>
    </row>
    <row r="140" s="1" customFormat="1" ht="15" customHeight="1">
      <c r="B140" s="344"/>
      <c r="C140" s="299" t="s">
        <v>1874</v>
      </c>
      <c r="D140" s="299"/>
      <c r="E140" s="299"/>
      <c r="F140" s="322" t="s">
        <v>1838</v>
      </c>
      <c r="G140" s="299"/>
      <c r="H140" s="299" t="s">
        <v>1874</v>
      </c>
      <c r="I140" s="299" t="s">
        <v>1873</v>
      </c>
      <c r="J140" s="299"/>
      <c r="K140" s="347"/>
    </row>
    <row r="141" s="1" customFormat="1" ht="15" customHeight="1">
      <c r="B141" s="344"/>
      <c r="C141" s="299" t="s">
        <v>42</v>
      </c>
      <c r="D141" s="299"/>
      <c r="E141" s="299"/>
      <c r="F141" s="322" t="s">
        <v>1838</v>
      </c>
      <c r="G141" s="299"/>
      <c r="H141" s="299" t="s">
        <v>1894</v>
      </c>
      <c r="I141" s="299" t="s">
        <v>1873</v>
      </c>
      <c r="J141" s="299"/>
      <c r="K141" s="347"/>
    </row>
    <row r="142" s="1" customFormat="1" ht="15" customHeight="1">
      <c r="B142" s="344"/>
      <c r="C142" s="299" t="s">
        <v>1895</v>
      </c>
      <c r="D142" s="299"/>
      <c r="E142" s="299"/>
      <c r="F142" s="322" t="s">
        <v>1838</v>
      </c>
      <c r="G142" s="299"/>
      <c r="H142" s="299" t="s">
        <v>1896</v>
      </c>
      <c r="I142" s="299" t="s">
        <v>1873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1897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1832</v>
      </c>
      <c r="D148" s="314"/>
      <c r="E148" s="314"/>
      <c r="F148" s="314" t="s">
        <v>1833</v>
      </c>
      <c r="G148" s="315"/>
      <c r="H148" s="314" t="s">
        <v>58</v>
      </c>
      <c r="I148" s="314" t="s">
        <v>61</v>
      </c>
      <c r="J148" s="314" t="s">
        <v>1834</v>
      </c>
      <c r="K148" s="313"/>
    </row>
    <row r="149" s="1" customFormat="1" ht="17.25" customHeight="1">
      <c r="B149" s="311"/>
      <c r="C149" s="316" t="s">
        <v>1835</v>
      </c>
      <c r="D149" s="316"/>
      <c r="E149" s="316"/>
      <c r="F149" s="317" t="s">
        <v>1836</v>
      </c>
      <c r="G149" s="318"/>
      <c r="H149" s="316"/>
      <c r="I149" s="316"/>
      <c r="J149" s="316" t="s">
        <v>1837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1841</v>
      </c>
      <c r="D151" s="299"/>
      <c r="E151" s="299"/>
      <c r="F151" s="352" t="s">
        <v>1838</v>
      </c>
      <c r="G151" s="299"/>
      <c r="H151" s="351" t="s">
        <v>1878</v>
      </c>
      <c r="I151" s="351" t="s">
        <v>1840</v>
      </c>
      <c r="J151" s="351">
        <v>120</v>
      </c>
      <c r="K151" s="347"/>
    </row>
    <row r="152" s="1" customFormat="1" ht="15" customHeight="1">
      <c r="B152" s="324"/>
      <c r="C152" s="351" t="s">
        <v>1887</v>
      </c>
      <c r="D152" s="299"/>
      <c r="E152" s="299"/>
      <c r="F152" s="352" t="s">
        <v>1838</v>
      </c>
      <c r="G152" s="299"/>
      <c r="H152" s="351" t="s">
        <v>1898</v>
      </c>
      <c r="I152" s="351" t="s">
        <v>1840</v>
      </c>
      <c r="J152" s="351" t="s">
        <v>1889</v>
      </c>
      <c r="K152" s="347"/>
    </row>
    <row r="153" s="1" customFormat="1" ht="15" customHeight="1">
      <c r="B153" s="324"/>
      <c r="C153" s="351" t="s">
        <v>88</v>
      </c>
      <c r="D153" s="299"/>
      <c r="E153" s="299"/>
      <c r="F153" s="352" t="s">
        <v>1838</v>
      </c>
      <c r="G153" s="299"/>
      <c r="H153" s="351" t="s">
        <v>1899</v>
      </c>
      <c r="I153" s="351" t="s">
        <v>1840</v>
      </c>
      <c r="J153" s="351" t="s">
        <v>1889</v>
      </c>
      <c r="K153" s="347"/>
    </row>
    <row r="154" s="1" customFormat="1" ht="15" customHeight="1">
      <c r="B154" s="324"/>
      <c r="C154" s="351" t="s">
        <v>1843</v>
      </c>
      <c r="D154" s="299"/>
      <c r="E154" s="299"/>
      <c r="F154" s="352" t="s">
        <v>1844</v>
      </c>
      <c r="G154" s="299"/>
      <c r="H154" s="351" t="s">
        <v>1878</v>
      </c>
      <c r="I154" s="351" t="s">
        <v>1840</v>
      </c>
      <c r="J154" s="351">
        <v>50</v>
      </c>
      <c r="K154" s="347"/>
    </row>
    <row r="155" s="1" customFormat="1" ht="15" customHeight="1">
      <c r="B155" s="324"/>
      <c r="C155" s="351" t="s">
        <v>1846</v>
      </c>
      <c r="D155" s="299"/>
      <c r="E155" s="299"/>
      <c r="F155" s="352" t="s">
        <v>1838</v>
      </c>
      <c r="G155" s="299"/>
      <c r="H155" s="351" t="s">
        <v>1878</v>
      </c>
      <c r="I155" s="351" t="s">
        <v>1848</v>
      </c>
      <c r="J155" s="351"/>
      <c r="K155" s="347"/>
    </row>
    <row r="156" s="1" customFormat="1" ht="15" customHeight="1">
      <c r="B156" s="324"/>
      <c r="C156" s="351" t="s">
        <v>1857</v>
      </c>
      <c r="D156" s="299"/>
      <c r="E156" s="299"/>
      <c r="F156" s="352" t="s">
        <v>1844</v>
      </c>
      <c r="G156" s="299"/>
      <c r="H156" s="351" t="s">
        <v>1878</v>
      </c>
      <c r="I156" s="351" t="s">
        <v>1840</v>
      </c>
      <c r="J156" s="351">
        <v>50</v>
      </c>
      <c r="K156" s="347"/>
    </row>
    <row r="157" s="1" customFormat="1" ht="15" customHeight="1">
      <c r="B157" s="324"/>
      <c r="C157" s="351" t="s">
        <v>1865</v>
      </c>
      <c r="D157" s="299"/>
      <c r="E157" s="299"/>
      <c r="F157" s="352" t="s">
        <v>1844</v>
      </c>
      <c r="G157" s="299"/>
      <c r="H157" s="351" t="s">
        <v>1878</v>
      </c>
      <c r="I157" s="351" t="s">
        <v>1840</v>
      </c>
      <c r="J157" s="351">
        <v>50</v>
      </c>
      <c r="K157" s="347"/>
    </row>
    <row r="158" s="1" customFormat="1" ht="15" customHeight="1">
      <c r="B158" s="324"/>
      <c r="C158" s="351" t="s">
        <v>1863</v>
      </c>
      <c r="D158" s="299"/>
      <c r="E158" s="299"/>
      <c r="F158" s="352" t="s">
        <v>1844</v>
      </c>
      <c r="G158" s="299"/>
      <c r="H158" s="351" t="s">
        <v>1878</v>
      </c>
      <c r="I158" s="351" t="s">
        <v>1840</v>
      </c>
      <c r="J158" s="351">
        <v>50</v>
      </c>
      <c r="K158" s="347"/>
    </row>
    <row r="159" s="1" customFormat="1" ht="15" customHeight="1">
      <c r="B159" s="324"/>
      <c r="C159" s="351" t="s">
        <v>113</v>
      </c>
      <c r="D159" s="299"/>
      <c r="E159" s="299"/>
      <c r="F159" s="352" t="s">
        <v>1838</v>
      </c>
      <c r="G159" s="299"/>
      <c r="H159" s="351" t="s">
        <v>1900</v>
      </c>
      <c r="I159" s="351" t="s">
        <v>1840</v>
      </c>
      <c r="J159" s="351" t="s">
        <v>1901</v>
      </c>
      <c r="K159" s="347"/>
    </row>
    <row r="160" s="1" customFormat="1" ht="15" customHeight="1">
      <c r="B160" s="324"/>
      <c r="C160" s="351" t="s">
        <v>1902</v>
      </c>
      <c r="D160" s="299"/>
      <c r="E160" s="299"/>
      <c r="F160" s="352" t="s">
        <v>1838</v>
      </c>
      <c r="G160" s="299"/>
      <c r="H160" s="351" t="s">
        <v>1903</v>
      </c>
      <c r="I160" s="351" t="s">
        <v>1873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1904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1832</v>
      </c>
      <c r="D166" s="314"/>
      <c r="E166" s="314"/>
      <c r="F166" s="314" t="s">
        <v>1833</v>
      </c>
      <c r="G166" s="356"/>
      <c r="H166" s="357" t="s">
        <v>58</v>
      </c>
      <c r="I166" s="357" t="s">
        <v>61</v>
      </c>
      <c r="J166" s="314" t="s">
        <v>1834</v>
      </c>
      <c r="K166" s="291"/>
    </row>
    <row r="167" s="1" customFormat="1" ht="17.25" customHeight="1">
      <c r="B167" s="292"/>
      <c r="C167" s="316" t="s">
        <v>1835</v>
      </c>
      <c r="D167" s="316"/>
      <c r="E167" s="316"/>
      <c r="F167" s="317" t="s">
        <v>1836</v>
      </c>
      <c r="G167" s="358"/>
      <c r="H167" s="359"/>
      <c r="I167" s="359"/>
      <c r="J167" s="316" t="s">
        <v>1837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1841</v>
      </c>
      <c r="D169" s="299"/>
      <c r="E169" s="299"/>
      <c r="F169" s="322" t="s">
        <v>1838</v>
      </c>
      <c r="G169" s="299"/>
      <c r="H169" s="299" t="s">
        <v>1878</v>
      </c>
      <c r="I169" s="299" t="s">
        <v>1840</v>
      </c>
      <c r="J169" s="299">
        <v>120</v>
      </c>
      <c r="K169" s="347"/>
    </row>
    <row r="170" s="1" customFormat="1" ht="15" customHeight="1">
      <c r="B170" s="324"/>
      <c r="C170" s="299" t="s">
        <v>1887</v>
      </c>
      <c r="D170" s="299"/>
      <c r="E170" s="299"/>
      <c r="F170" s="322" t="s">
        <v>1838</v>
      </c>
      <c r="G170" s="299"/>
      <c r="H170" s="299" t="s">
        <v>1888</v>
      </c>
      <c r="I170" s="299" t="s">
        <v>1840</v>
      </c>
      <c r="J170" s="299" t="s">
        <v>1889</v>
      </c>
      <c r="K170" s="347"/>
    </row>
    <row r="171" s="1" customFormat="1" ht="15" customHeight="1">
      <c r="B171" s="324"/>
      <c r="C171" s="299" t="s">
        <v>88</v>
      </c>
      <c r="D171" s="299"/>
      <c r="E171" s="299"/>
      <c r="F171" s="322" t="s">
        <v>1838</v>
      </c>
      <c r="G171" s="299"/>
      <c r="H171" s="299" t="s">
        <v>1905</v>
      </c>
      <c r="I171" s="299" t="s">
        <v>1840</v>
      </c>
      <c r="J171" s="299" t="s">
        <v>1889</v>
      </c>
      <c r="K171" s="347"/>
    </row>
    <row r="172" s="1" customFormat="1" ht="15" customHeight="1">
      <c r="B172" s="324"/>
      <c r="C172" s="299" t="s">
        <v>1843</v>
      </c>
      <c r="D172" s="299"/>
      <c r="E172" s="299"/>
      <c r="F172" s="322" t="s">
        <v>1844</v>
      </c>
      <c r="G172" s="299"/>
      <c r="H172" s="299" t="s">
        <v>1905</v>
      </c>
      <c r="I172" s="299" t="s">
        <v>1840</v>
      </c>
      <c r="J172" s="299">
        <v>50</v>
      </c>
      <c r="K172" s="347"/>
    </row>
    <row r="173" s="1" customFormat="1" ht="15" customHeight="1">
      <c r="B173" s="324"/>
      <c r="C173" s="299" t="s">
        <v>1846</v>
      </c>
      <c r="D173" s="299"/>
      <c r="E173" s="299"/>
      <c r="F173" s="322" t="s">
        <v>1838</v>
      </c>
      <c r="G173" s="299"/>
      <c r="H173" s="299" t="s">
        <v>1905</v>
      </c>
      <c r="I173" s="299" t="s">
        <v>1848</v>
      </c>
      <c r="J173" s="299"/>
      <c r="K173" s="347"/>
    </row>
    <row r="174" s="1" customFormat="1" ht="15" customHeight="1">
      <c r="B174" s="324"/>
      <c r="C174" s="299" t="s">
        <v>1857</v>
      </c>
      <c r="D174" s="299"/>
      <c r="E174" s="299"/>
      <c r="F174" s="322" t="s">
        <v>1844</v>
      </c>
      <c r="G174" s="299"/>
      <c r="H174" s="299" t="s">
        <v>1905</v>
      </c>
      <c r="I174" s="299" t="s">
        <v>1840</v>
      </c>
      <c r="J174" s="299">
        <v>50</v>
      </c>
      <c r="K174" s="347"/>
    </row>
    <row r="175" s="1" customFormat="1" ht="15" customHeight="1">
      <c r="B175" s="324"/>
      <c r="C175" s="299" t="s">
        <v>1865</v>
      </c>
      <c r="D175" s="299"/>
      <c r="E175" s="299"/>
      <c r="F175" s="322" t="s">
        <v>1844</v>
      </c>
      <c r="G175" s="299"/>
      <c r="H175" s="299" t="s">
        <v>1905</v>
      </c>
      <c r="I175" s="299" t="s">
        <v>1840</v>
      </c>
      <c r="J175" s="299">
        <v>50</v>
      </c>
      <c r="K175" s="347"/>
    </row>
    <row r="176" s="1" customFormat="1" ht="15" customHeight="1">
      <c r="B176" s="324"/>
      <c r="C176" s="299" t="s">
        <v>1863</v>
      </c>
      <c r="D176" s="299"/>
      <c r="E176" s="299"/>
      <c r="F176" s="322" t="s">
        <v>1844</v>
      </c>
      <c r="G176" s="299"/>
      <c r="H176" s="299" t="s">
        <v>1905</v>
      </c>
      <c r="I176" s="299" t="s">
        <v>1840</v>
      </c>
      <c r="J176" s="299">
        <v>50</v>
      </c>
      <c r="K176" s="347"/>
    </row>
    <row r="177" s="1" customFormat="1" ht="15" customHeight="1">
      <c r="B177" s="324"/>
      <c r="C177" s="299" t="s">
        <v>135</v>
      </c>
      <c r="D177" s="299"/>
      <c r="E177" s="299"/>
      <c r="F177" s="322" t="s">
        <v>1838</v>
      </c>
      <c r="G177" s="299"/>
      <c r="H177" s="299" t="s">
        <v>1906</v>
      </c>
      <c r="I177" s="299" t="s">
        <v>1907</v>
      </c>
      <c r="J177" s="299"/>
      <c r="K177" s="347"/>
    </row>
    <row r="178" s="1" customFormat="1" ht="15" customHeight="1">
      <c r="B178" s="324"/>
      <c r="C178" s="299" t="s">
        <v>61</v>
      </c>
      <c r="D178" s="299"/>
      <c r="E178" s="299"/>
      <c r="F178" s="322" t="s">
        <v>1838</v>
      </c>
      <c r="G178" s="299"/>
      <c r="H178" s="299" t="s">
        <v>1908</v>
      </c>
      <c r="I178" s="299" t="s">
        <v>1909</v>
      </c>
      <c r="J178" s="299">
        <v>1</v>
      </c>
      <c r="K178" s="347"/>
    </row>
    <row r="179" s="1" customFormat="1" ht="15" customHeight="1">
      <c r="B179" s="324"/>
      <c r="C179" s="299" t="s">
        <v>57</v>
      </c>
      <c r="D179" s="299"/>
      <c r="E179" s="299"/>
      <c r="F179" s="322" t="s">
        <v>1838</v>
      </c>
      <c r="G179" s="299"/>
      <c r="H179" s="299" t="s">
        <v>1910</v>
      </c>
      <c r="I179" s="299" t="s">
        <v>1840</v>
      </c>
      <c r="J179" s="299">
        <v>20</v>
      </c>
      <c r="K179" s="347"/>
    </row>
    <row r="180" s="1" customFormat="1" ht="15" customHeight="1">
      <c r="B180" s="324"/>
      <c r="C180" s="299" t="s">
        <v>58</v>
      </c>
      <c r="D180" s="299"/>
      <c r="E180" s="299"/>
      <c r="F180" s="322" t="s">
        <v>1838</v>
      </c>
      <c r="G180" s="299"/>
      <c r="H180" s="299" t="s">
        <v>1911</v>
      </c>
      <c r="I180" s="299" t="s">
        <v>1840</v>
      </c>
      <c r="J180" s="299">
        <v>255</v>
      </c>
      <c r="K180" s="347"/>
    </row>
    <row r="181" s="1" customFormat="1" ht="15" customHeight="1">
      <c r="B181" s="324"/>
      <c r="C181" s="299" t="s">
        <v>136</v>
      </c>
      <c r="D181" s="299"/>
      <c r="E181" s="299"/>
      <c r="F181" s="322" t="s">
        <v>1838</v>
      </c>
      <c r="G181" s="299"/>
      <c r="H181" s="299" t="s">
        <v>1802</v>
      </c>
      <c r="I181" s="299" t="s">
        <v>1840</v>
      </c>
      <c r="J181" s="299">
        <v>10</v>
      </c>
      <c r="K181" s="347"/>
    </row>
    <row r="182" s="1" customFormat="1" ht="15" customHeight="1">
      <c r="B182" s="324"/>
      <c r="C182" s="299" t="s">
        <v>137</v>
      </c>
      <c r="D182" s="299"/>
      <c r="E182" s="299"/>
      <c r="F182" s="322" t="s">
        <v>1838</v>
      </c>
      <c r="G182" s="299"/>
      <c r="H182" s="299" t="s">
        <v>1912</v>
      </c>
      <c r="I182" s="299" t="s">
        <v>1873</v>
      </c>
      <c r="J182" s="299"/>
      <c r="K182" s="347"/>
    </row>
    <row r="183" s="1" customFormat="1" ht="15" customHeight="1">
      <c r="B183" s="324"/>
      <c r="C183" s="299" t="s">
        <v>1913</v>
      </c>
      <c r="D183" s="299"/>
      <c r="E183" s="299"/>
      <c r="F183" s="322" t="s">
        <v>1838</v>
      </c>
      <c r="G183" s="299"/>
      <c r="H183" s="299" t="s">
        <v>1914</v>
      </c>
      <c r="I183" s="299" t="s">
        <v>1873</v>
      </c>
      <c r="J183" s="299"/>
      <c r="K183" s="347"/>
    </row>
    <row r="184" s="1" customFormat="1" ht="15" customHeight="1">
      <c r="B184" s="324"/>
      <c r="C184" s="299" t="s">
        <v>1902</v>
      </c>
      <c r="D184" s="299"/>
      <c r="E184" s="299"/>
      <c r="F184" s="322" t="s">
        <v>1838</v>
      </c>
      <c r="G184" s="299"/>
      <c r="H184" s="299" t="s">
        <v>1915</v>
      </c>
      <c r="I184" s="299" t="s">
        <v>1873</v>
      </c>
      <c r="J184" s="299"/>
      <c r="K184" s="347"/>
    </row>
    <row r="185" s="1" customFormat="1" ht="15" customHeight="1">
      <c r="B185" s="324"/>
      <c r="C185" s="299" t="s">
        <v>139</v>
      </c>
      <c r="D185" s="299"/>
      <c r="E185" s="299"/>
      <c r="F185" s="322" t="s">
        <v>1844</v>
      </c>
      <c r="G185" s="299"/>
      <c r="H185" s="299" t="s">
        <v>1916</v>
      </c>
      <c r="I185" s="299" t="s">
        <v>1840</v>
      </c>
      <c r="J185" s="299">
        <v>50</v>
      </c>
      <c r="K185" s="347"/>
    </row>
    <row r="186" s="1" customFormat="1" ht="15" customHeight="1">
      <c r="B186" s="324"/>
      <c r="C186" s="299" t="s">
        <v>1917</v>
      </c>
      <c r="D186" s="299"/>
      <c r="E186" s="299"/>
      <c r="F186" s="322" t="s">
        <v>1844</v>
      </c>
      <c r="G186" s="299"/>
      <c r="H186" s="299" t="s">
        <v>1918</v>
      </c>
      <c r="I186" s="299" t="s">
        <v>1919</v>
      </c>
      <c r="J186" s="299"/>
      <c r="K186" s="347"/>
    </row>
    <row r="187" s="1" customFormat="1" ht="15" customHeight="1">
      <c r="B187" s="324"/>
      <c r="C187" s="299" t="s">
        <v>1920</v>
      </c>
      <c r="D187" s="299"/>
      <c r="E187" s="299"/>
      <c r="F187" s="322" t="s">
        <v>1844</v>
      </c>
      <c r="G187" s="299"/>
      <c r="H187" s="299" t="s">
        <v>1921</v>
      </c>
      <c r="I187" s="299" t="s">
        <v>1919</v>
      </c>
      <c r="J187" s="299"/>
      <c r="K187" s="347"/>
    </row>
    <row r="188" s="1" customFormat="1" ht="15" customHeight="1">
      <c r="B188" s="324"/>
      <c r="C188" s="299" t="s">
        <v>1922</v>
      </c>
      <c r="D188" s="299"/>
      <c r="E188" s="299"/>
      <c r="F188" s="322" t="s">
        <v>1844</v>
      </c>
      <c r="G188" s="299"/>
      <c r="H188" s="299" t="s">
        <v>1923</v>
      </c>
      <c r="I188" s="299" t="s">
        <v>1919</v>
      </c>
      <c r="J188" s="299"/>
      <c r="K188" s="347"/>
    </row>
    <row r="189" s="1" customFormat="1" ht="15" customHeight="1">
      <c r="B189" s="324"/>
      <c r="C189" s="360" t="s">
        <v>1924</v>
      </c>
      <c r="D189" s="299"/>
      <c r="E189" s="299"/>
      <c r="F189" s="322" t="s">
        <v>1844</v>
      </c>
      <c r="G189" s="299"/>
      <c r="H189" s="299" t="s">
        <v>1925</v>
      </c>
      <c r="I189" s="299" t="s">
        <v>1926</v>
      </c>
      <c r="J189" s="361" t="s">
        <v>1927</v>
      </c>
      <c r="K189" s="347"/>
    </row>
    <row r="190" s="1" customFormat="1" ht="15" customHeight="1">
      <c r="B190" s="324"/>
      <c r="C190" s="360" t="s">
        <v>46</v>
      </c>
      <c r="D190" s="299"/>
      <c r="E190" s="299"/>
      <c r="F190" s="322" t="s">
        <v>1838</v>
      </c>
      <c r="G190" s="299"/>
      <c r="H190" s="296" t="s">
        <v>1928</v>
      </c>
      <c r="I190" s="299" t="s">
        <v>1929</v>
      </c>
      <c r="J190" s="299"/>
      <c r="K190" s="347"/>
    </row>
    <row r="191" s="1" customFormat="1" ht="15" customHeight="1">
      <c r="B191" s="324"/>
      <c r="C191" s="360" t="s">
        <v>1930</v>
      </c>
      <c r="D191" s="299"/>
      <c r="E191" s="299"/>
      <c r="F191" s="322" t="s">
        <v>1838</v>
      </c>
      <c r="G191" s="299"/>
      <c r="H191" s="299" t="s">
        <v>1931</v>
      </c>
      <c r="I191" s="299" t="s">
        <v>1873</v>
      </c>
      <c r="J191" s="299"/>
      <c r="K191" s="347"/>
    </row>
    <row r="192" s="1" customFormat="1" ht="15" customHeight="1">
      <c r="B192" s="324"/>
      <c r="C192" s="360" t="s">
        <v>1932</v>
      </c>
      <c r="D192" s="299"/>
      <c r="E192" s="299"/>
      <c r="F192" s="322" t="s">
        <v>1838</v>
      </c>
      <c r="G192" s="299"/>
      <c r="H192" s="299" t="s">
        <v>1933</v>
      </c>
      <c r="I192" s="299" t="s">
        <v>1873</v>
      </c>
      <c r="J192" s="299"/>
      <c r="K192" s="347"/>
    </row>
    <row r="193" s="1" customFormat="1" ht="15" customHeight="1">
      <c r="B193" s="324"/>
      <c r="C193" s="360" t="s">
        <v>1934</v>
      </c>
      <c r="D193" s="299"/>
      <c r="E193" s="299"/>
      <c r="F193" s="322" t="s">
        <v>1844</v>
      </c>
      <c r="G193" s="299"/>
      <c r="H193" s="299" t="s">
        <v>1935</v>
      </c>
      <c r="I193" s="299" t="s">
        <v>1873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1936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1937</v>
      </c>
      <c r="D200" s="363"/>
      <c r="E200" s="363"/>
      <c r="F200" s="363" t="s">
        <v>1938</v>
      </c>
      <c r="G200" s="364"/>
      <c r="H200" s="363" t="s">
        <v>1939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1929</v>
      </c>
      <c r="D202" s="299"/>
      <c r="E202" s="299"/>
      <c r="F202" s="322" t="s">
        <v>47</v>
      </c>
      <c r="G202" s="299"/>
      <c r="H202" s="299" t="s">
        <v>1940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48</v>
      </c>
      <c r="G203" s="299"/>
      <c r="H203" s="299" t="s">
        <v>1941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51</v>
      </c>
      <c r="G204" s="299"/>
      <c r="H204" s="299" t="s">
        <v>1942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49</v>
      </c>
      <c r="G205" s="299"/>
      <c r="H205" s="299" t="s">
        <v>1943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50</v>
      </c>
      <c r="G206" s="299"/>
      <c r="H206" s="299" t="s">
        <v>1944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1885</v>
      </c>
      <c r="D208" s="299"/>
      <c r="E208" s="299"/>
      <c r="F208" s="322" t="s">
        <v>81</v>
      </c>
      <c r="G208" s="299"/>
      <c r="H208" s="299" t="s">
        <v>1945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1782</v>
      </c>
      <c r="G209" s="299"/>
      <c r="H209" s="299" t="s">
        <v>1783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1780</v>
      </c>
      <c r="G210" s="299"/>
      <c r="H210" s="299" t="s">
        <v>1946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1784</v>
      </c>
      <c r="G211" s="360"/>
      <c r="H211" s="351" t="s">
        <v>105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1785</v>
      </c>
      <c r="G212" s="360"/>
      <c r="H212" s="351" t="s">
        <v>1947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1909</v>
      </c>
      <c r="D214" s="299"/>
      <c r="E214" s="299"/>
      <c r="F214" s="322">
        <v>1</v>
      </c>
      <c r="G214" s="360"/>
      <c r="H214" s="351" t="s">
        <v>1948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1949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1950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1951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Marian Walach</dc:creator>
  <cp:lastModifiedBy>Marian Walach</cp:lastModifiedBy>
  <dcterms:created xsi:type="dcterms:W3CDTF">2021-08-23T05:45:42Z</dcterms:created>
  <dcterms:modified xsi:type="dcterms:W3CDTF">2021-08-23T05:45:54Z</dcterms:modified>
</cp:coreProperties>
</file>